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2060" windowHeight="9270" tabRatio="929" activeTab="4"/>
  </bookViews>
  <sheets>
    <sheet name="Рекапитулация" sheetId="1" r:id="rId1"/>
    <sheet name="КСС_2.1" sheetId="2" r:id="rId2"/>
    <sheet name="КСС_2.2" sheetId="3" r:id="rId3"/>
    <sheet name="КСС_2.3" sheetId="4" r:id="rId4"/>
    <sheet name="Опис на анализните цени" sheetId="5" r:id="rId5"/>
    <sheet name="ПКС_1" sheetId="6" r:id="rId6"/>
    <sheet name="ПКС_2" sheetId="7" r:id="rId7"/>
    <sheet name="ПКС_3" sheetId="8" r:id="rId8"/>
    <sheet name="ПКС_4" sheetId="9" r:id="rId9"/>
    <sheet name="ПКС_5" sheetId="10" r:id="rId10"/>
    <sheet name="ПКС_6" sheetId="11" r:id="rId11"/>
    <sheet name="ПКС_7" sheetId="12" r:id="rId12"/>
    <sheet name="ПКС_8" sheetId="13" r:id="rId13"/>
    <sheet name="ПКС_9" sheetId="14" r:id="rId14"/>
    <sheet name="ПКС_10" sheetId="15" r:id="rId15"/>
    <sheet name="ПКС_11" sheetId="16" r:id="rId16"/>
    <sheet name="ПКС_12" sheetId="17" r:id="rId17"/>
    <sheet name="ПКС_13" sheetId="18" r:id="rId18"/>
    <sheet name="ПКС_14" sheetId="19" r:id="rId19"/>
  </sheets>
  <definedNames>
    <definedName name="_xlnm.Print_Area" localSheetId="1">'КСС_2.1'!$A$1:$G$81</definedName>
    <definedName name="_xlnm.Print_Area" localSheetId="2">'КСС_2.2'!$A$1:$G$71</definedName>
    <definedName name="_xlnm.Print_Area" localSheetId="3">'КСС_2.3'!$A$1:$G$44</definedName>
    <definedName name="_xlnm.Print_Area" localSheetId="4">'Опис на анализните цени'!$A$1:$E$151</definedName>
    <definedName name="_xlnm.Print_Area" localSheetId="5">'ПКС_1'!$A$1:$G$52</definedName>
    <definedName name="_xlnm.Print_Area" localSheetId="14">'ПКС_10'!$A$1:$L$29</definedName>
    <definedName name="_xlnm.Print_Area" localSheetId="15">'ПКС_11'!$A$1:$L$27</definedName>
    <definedName name="_xlnm.Print_Area" localSheetId="16">'ПКС_12'!$A$1:$L$45</definedName>
    <definedName name="_xlnm.Print_Area" localSheetId="17">'ПКС_13'!$A$1:$L$34</definedName>
    <definedName name="_xlnm.Print_Area" localSheetId="18">'ПКС_14'!$A$1:$L$40</definedName>
    <definedName name="_xlnm.Print_Area" localSheetId="6">'ПКС_2'!$A$1:$G$36</definedName>
    <definedName name="_xlnm.Print_Area" localSheetId="7">'ПКС_3'!$A$1:$L$31</definedName>
    <definedName name="_xlnm.Print_Area" localSheetId="8">'ПКС_4'!$A$1:$L$31</definedName>
    <definedName name="_xlnm.Print_Area" localSheetId="9">'ПКС_5'!$A$1:$L$25</definedName>
    <definedName name="_xlnm.Print_Area" localSheetId="10">'ПКС_6'!$A$1:$L$32</definedName>
    <definedName name="_xlnm.Print_Area" localSheetId="11">'ПКС_7'!$A$1:$L$64</definedName>
    <definedName name="_xlnm.Print_Area" localSheetId="12">'ПКС_8'!$A$1:$L$57</definedName>
    <definedName name="_xlnm.Print_Area" localSheetId="13">'ПКС_9'!$A$1:$L$49</definedName>
    <definedName name="_xlnm.Print_Area" localSheetId="0">'Рекапитулация'!$A$1:$I$31</definedName>
  </definedNames>
  <calcPr fullCalcOnLoad="1"/>
</workbook>
</file>

<file path=xl/sharedStrings.xml><?xml version="1.0" encoding="utf-8"?>
<sst xmlns="http://schemas.openxmlformats.org/spreadsheetml/2006/main" count="1645" uniqueCount="416">
  <si>
    <t>ткм</t>
  </si>
  <si>
    <t>Изкоп ръчен в ТЗП-укрепен</t>
  </si>
  <si>
    <t>Външно грундиране на шахта</t>
  </si>
  <si>
    <t>Отвор Ф 20см в бетон до 20 см.</t>
  </si>
  <si>
    <t xml:space="preserve">      ПОМОЩНА КОЛИЧЕСТВЕНО - СТОЙНОСТНА СМЕТКА  № 1</t>
  </si>
  <si>
    <t>L</t>
  </si>
  <si>
    <t>B</t>
  </si>
  <si>
    <t>H</t>
  </si>
  <si>
    <t>II</t>
  </si>
  <si>
    <t>III</t>
  </si>
  <si>
    <t>Изсичане и изкореняване на храсти</t>
  </si>
  <si>
    <t>Доставка и монтаж на:</t>
  </si>
  <si>
    <t>лин.м</t>
  </si>
  <si>
    <t>бр.</t>
  </si>
  <si>
    <t>кг</t>
  </si>
  <si>
    <t>м</t>
  </si>
  <si>
    <t>I-A</t>
  </si>
  <si>
    <t>Земни работи - част " В и К "</t>
  </si>
  <si>
    <t>Еднократно прехвърляне</t>
  </si>
  <si>
    <t>I-B</t>
  </si>
  <si>
    <t>Земни работи - част " Екологична "</t>
  </si>
  <si>
    <t>Превоз на стр.отпадъци</t>
  </si>
  <si>
    <t>Кофраж праволин.-фундамент</t>
  </si>
  <si>
    <t>Циментова замазка - дъно</t>
  </si>
  <si>
    <t>ВСИЧКО:</t>
  </si>
  <si>
    <t>Подложка с пясък под комуникация</t>
  </si>
  <si>
    <t>Монтажни работи част "В и К"</t>
  </si>
  <si>
    <t>Ръчно подравняване</t>
  </si>
  <si>
    <t>Строителни работи</t>
  </si>
  <si>
    <t>бр</t>
  </si>
  <si>
    <t>Затежняване с пръст на комуникация</t>
  </si>
  <si>
    <t>Хидравлична проба</t>
  </si>
  <si>
    <t>Отвор до Ф5/5см в бетон до 20 см.</t>
  </si>
  <si>
    <t>кв.м</t>
  </si>
  <si>
    <t>куб.м</t>
  </si>
  <si>
    <t>Изкоп ръчен в ТЗП при наличие на воден пласт</t>
  </si>
  <si>
    <t xml:space="preserve"> </t>
  </si>
  <si>
    <t>Затежняване на комуникация с мека пръст</t>
  </si>
  <si>
    <t>Изкоп ръчен ТЗП</t>
  </si>
  <si>
    <t xml:space="preserve">      ПОМОЩНА КОЛИЧЕСТВЕНО - СТОЙНОСТНА СМЕТКА  № 2</t>
  </si>
  <si>
    <t>Дост.и монтаж тръба PEHD  Ф90/6атм.</t>
  </si>
  <si>
    <t xml:space="preserve">Изкоп ръчен в ТЗП </t>
  </si>
  <si>
    <t>мс</t>
  </si>
  <si>
    <t>Ръчно почистване на хумус</t>
  </si>
  <si>
    <t>Еднократно прехвърляне на хумус</t>
  </si>
  <si>
    <t>курс</t>
  </si>
  <si>
    <t xml:space="preserve">Изработка и м-ж на арматура </t>
  </si>
  <si>
    <t>Превоз на разтвори (курс на 4 км)</t>
  </si>
  <si>
    <t>Дост.и м-ж на конус с бетонов капак</t>
  </si>
  <si>
    <t>Изкърпване на отвор до Ф5/5см в бетон до 20 см.</t>
  </si>
  <si>
    <t>Изкърпване на отвор Ф 20см в бетон до 20 см.</t>
  </si>
  <si>
    <t>Изкърпване на отвор Ф 50см в бетон до 20 см.</t>
  </si>
  <si>
    <t xml:space="preserve">Обратно засипване с ръчно уплътняване </t>
  </si>
  <si>
    <t xml:space="preserve">Превоз на фракции </t>
  </si>
  <si>
    <t>ТГ PEHD-100, SDR 26, Ф315/200/315mm</t>
  </si>
  <si>
    <t xml:space="preserve">      ПОМОЩНА КОЛИЧЕСТВЕНО - СТОЙНОСТНА СМЕТКА  № 9</t>
  </si>
  <si>
    <t>Водочерпене с помпа и агрегат</t>
  </si>
  <si>
    <t xml:space="preserve">      ПОМОЩНА КОЛИЧЕСТВЕНО - СТОЙНОСТНА СМЕТКА  № 10</t>
  </si>
  <si>
    <t xml:space="preserve">      ПОМОЩНА КОЛИЧЕСТВЕНО - СТОЙНОСТНА СМЕТКА  № 11</t>
  </si>
  <si>
    <t>РЕКАПИТУЛАЦИЯ</t>
  </si>
  <si>
    <t xml:space="preserve">Обратно засипване с булдозер </t>
  </si>
  <si>
    <t>ПКСС № 4</t>
  </si>
  <si>
    <t>ПКСС № 10</t>
  </si>
  <si>
    <t>ПКСС № 6</t>
  </si>
  <si>
    <t>ПКСС № 7</t>
  </si>
  <si>
    <t>II.</t>
  </si>
  <si>
    <t>Водочерпене с пот. помпа и диз. агрегат</t>
  </si>
  <si>
    <t>Превоз на хумус с ръчни колички</t>
  </si>
  <si>
    <t>Изкоп ръчен СкП</t>
  </si>
  <si>
    <t>Затежняване на комуникация с фракция</t>
  </si>
  <si>
    <t>Отвор Ф 30см в бетон до 20 см.</t>
  </si>
  <si>
    <t>Изкърпване на отвор Ф 30см в бетон до 20 см.</t>
  </si>
  <si>
    <t>Дост.и м-ж на  ст.бетонова тръба Ф1000мм, L=1,00m</t>
  </si>
  <si>
    <t>Бетон В 15 праволин.-фундамент</t>
  </si>
  <si>
    <t>СК Ф150/10 с РЧ Колело</t>
  </si>
  <si>
    <t>Демонтажна връзка Ф160мм</t>
  </si>
  <si>
    <t>Водовземна скоба PEHD, SDR 26, Ф315/100мм</t>
  </si>
  <si>
    <t>Водовземна скоба PEHD, SDR 26, Ф160/2"</t>
  </si>
  <si>
    <t>Стоманена тръба Ф100мм</t>
  </si>
  <si>
    <t xml:space="preserve">м </t>
  </si>
  <si>
    <t>Стоманена тръба 2"</t>
  </si>
  <si>
    <t xml:space="preserve">      ПОМОЩНА КОЛИЧЕСТВЕНО - СТОЙНОСТНА СМЕТКА  № 3</t>
  </si>
  <si>
    <r>
      <t xml:space="preserve">Шахта с оборудване - Детайл </t>
    </r>
    <r>
      <rPr>
        <sz val="10"/>
        <rFont val="Calibri"/>
        <family val="2"/>
      </rPr>
      <t>№</t>
    </r>
    <r>
      <rPr>
        <sz val="10"/>
        <rFont val="Arial"/>
        <family val="2"/>
      </rPr>
      <t xml:space="preserve"> 2</t>
    </r>
  </si>
  <si>
    <t>Накрайник (ПФГ) PEHD, SDR 26, Ф160мм</t>
  </si>
  <si>
    <t>Накрайник (ПФГ) PEHD, SDR 26, Ф200мм</t>
  </si>
  <si>
    <t>ТГ PEHD-100, SDR 26, Ф200/200/200мм</t>
  </si>
  <si>
    <t xml:space="preserve">      ПОМОЩНА КОЛИЧЕСТВЕНО - СТОЙНОСТНА СМЕТКА  № 4</t>
  </si>
  <si>
    <t xml:space="preserve">НГ, PEHD, SDR 26, Ф315/200мм </t>
  </si>
  <si>
    <r>
      <t>КоГ-90</t>
    </r>
    <r>
      <rPr>
        <sz val="10"/>
        <rFont val="Times New Roman"/>
        <family val="1"/>
      </rPr>
      <t>°</t>
    </r>
    <r>
      <rPr>
        <sz val="10"/>
        <rFont val="Arial"/>
        <family val="2"/>
      </rPr>
      <t xml:space="preserve">, PEHD, SDR 26, Ф200мм </t>
    </r>
  </si>
  <si>
    <t xml:space="preserve">      ПОМОЩНА КОЛИЧЕСТВЕНО - СТОЙНОСТНА СМЕТКА  № 5</t>
  </si>
  <si>
    <t>Изкоп с багер на отвал</t>
  </si>
  <si>
    <t>Подложка с пясък под съоръжение</t>
  </si>
  <si>
    <t xml:space="preserve">Ръчно натоварване на самосвал </t>
  </si>
  <si>
    <t>Бетон В 20 праволин.-фундамент</t>
  </si>
  <si>
    <t>Дост.и м-ж на  ст.бетонова тръба Ф1000мм, L=0,50m</t>
  </si>
  <si>
    <t xml:space="preserve">      ПОМОЩНА КОЛИЧЕСТВЕНО - СТОЙНОСТНА СМЕТКА  № 6</t>
  </si>
  <si>
    <t>СК къс Ф150/10 с РЧ Колело</t>
  </si>
  <si>
    <t>СК къс Ф200/10 с РЧ Колело</t>
  </si>
  <si>
    <t>ХО Ф150/168мм</t>
  </si>
  <si>
    <t>ХО Ф200/219мм</t>
  </si>
  <si>
    <t>Стоманена тръба Ф168/4,5мм</t>
  </si>
  <si>
    <t>Преход (ПФГ) PEHD, SDR 26, Ф160мм</t>
  </si>
  <si>
    <t>Преход (ПФГ) PEHD, SDR 26, Ф200мм</t>
  </si>
  <si>
    <t xml:space="preserve">      ПОМОЩНА КОЛИЧЕСТВЕНО - СТОЙНОСТНА СМЕТКА  № 7</t>
  </si>
  <si>
    <t xml:space="preserve">      ПОМОЩНА КОЛИЧЕСТВЕНО - СТОЙНОСТНА СМЕТКА  № 8</t>
  </si>
  <si>
    <t>Отвор Ф 50см в бетон до 20 см.</t>
  </si>
  <si>
    <t>Стоманена тръба Ф273/6,3мм</t>
  </si>
  <si>
    <t xml:space="preserve">Дросел клапа Ф250/10 </t>
  </si>
  <si>
    <t xml:space="preserve">ХО Ф250/273мм/10 атм. </t>
  </si>
  <si>
    <t>Фракция 5/150мм в съоръжение</t>
  </si>
  <si>
    <t>Бетон В 20 праволин.</t>
  </si>
  <si>
    <t xml:space="preserve">      ПОМОЩНА КОЛИЧЕСТВЕНО - СТОЙНОСТНА СМЕТКА  № 12</t>
  </si>
  <si>
    <t xml:space="preserve">      ПОМОЩНА КОЛИЧЕСТВЕНО - СТОЙНОСТНА СМЕТКА  № 13</t>
  </si>
  <si>
    <t>Изкоп с багер на транспорт</t>
  </si>
  <si>
    <t>Еднократно прехвърляне на тиня</t>
  </si>
  <si>
    <t xml:space="preserve">Разриване на ЗП </t>
  </si>
  <si>
    <t>Изкоп с булдозер</t>
  </si>
  <si>
    <t xml:space="preserve">Изкоп с багер на транспорт в ТЗП при 1 утежн, у-е </t>
  </si>
  <si>
    <t>Обратно засипване-ръчно с уплътняване</t>
  </si>
  <si>
    <t>ПКСС № 2</t>
  </si>
  <si>
    <t>Разпределителeн ВЪЗЕЛ № 1 без шахта  /Чертеж № 11/</t>
  </si>
  <si>
    <t>ПКСС № 3</t>
  </si>
  <si>
    <t>Разпределителeн ВЪЗЕЛ № 2   /Чертеж № 11/</t>
  </si>
  <si>
    <t>ПКСС 1</t>
  </si>
  <si>
    <t>ПКСС № 5</t>
  </si>
  <si>
    <t>Разпределителeн ВЪЗЕЛ № 4  /Чертеж № 11/</t>
  </si>
  <si>
    <t>ПКСС № 8</t>
  </si>
  <si>
    <t>ПКСС № 11</t>
  </si>
  <si>
    <t>ПКСС № 12</t>
  </si>
  <si>
    <t>ПКСС № 13</t>
  </si>
  <si>
    <t>ИЗХОДНО СЪОРЪЖЕНИЕ /ДЕТАЙЛ  № 8, Чертеж № 22/</t>
  </si>
  <si>
    <t xml:space="preserve">Изкоп с багер на транспорт в ТЗП </t>
  </si>
  <si>
    <t xml:space="preserve">Изкоп с багер на отвал в ТЗП - хумус </t>
  </si>
  <si>
    <t>Изкоп ръчен в ТЗП - хумус</t>
  </si>
  <si>
    <t>Обратно засипване-ръчно с Фадрома</t>
  </si>
  <si>
    <t>Обратно засипване-ръчно на хумус</t>
  </si>
  <si>
    <t>Бетон подложен</t>
  </si>
  <si>
    <t>Бетон в съоръжние В 20</t>
  </si>
  <si>
    <t> куб.м</t>
  </si>
  <si>
    <t>Кофраж праволин.-фундамент с декофриране</t>
  </si>
  <si>
    <t>кв.м </t>
  </si>
  <si>
    <t>Обект:</t>
  </si>
  <si>
    <t>„Увеличаване капаците на БПС – Севлиево чрез инфилтрационно подхранване на водовземните тела на шахтовите кладенци с вода от НС „Видима“ (яз. „Ряховски ливади“)</t>
  </si>
  <si>
    <t>Подобект:</t>
  </si>
  <si>
    <t>В Лева</t>
  </si>
  <si>
    <t>№</t>
  </si>
  <si>
    <t>Шифър</t>
  </si>
  <si>
    <t>Наименование</t>
  </si>
  <si>
    <t>Ед. Мярка</t>
  </si>
  <si>
    <t>Ед. Цена</t>
  </si>
  <si>
    <t>Количество</t>
  </si>
  <si>
    <t>Стойност</t>
  </si>
  <si>
    <r>
      <t xml:space="preserve">КОЛИЧЕСТВЕНО СТОЙНОСТНА СМЕТКА </t>
    </r>
    <r>
      <rPr>
        <b/>
        <sz val="16"/>
        <rFont val="Calibri"/>
        <family val="2"/>
      </rPr>
      <t>№</t>
    </r>
  </si>
  <si>
    <t>IV.</t>
  </si>
  <si>
    <t>V.</t>
  </si>
  <si>
    <t>ДДС (20 % в/у V):</t>
  </si>
  <si>
    <t>VI.</t>
  </si>
  <si>
    <t>Забележка:</t>
  </si>
  <si>
    <t>Попълват се само полетата с жълт цвят!</t>
  </si>
  <si>
    <t>Дата:</t>
  </si>
  <si>
    <t>Подпис и печат:</t>
  </si>
  <si>
    <t>(име и фамилия)</t>
  </si>
  <si>
    <t>(длъжност на представляващия участника)</t>
  </si>
  <si>
    <t>Доставка и монтаж на КРАЙНА ЗАТАПКА на  дренажно крило /Чертеж № 1/</t>
  </si>
  <si>
    <t>Доставка и монтаж на Типова СГЛ. ШАХТА с Н = 1,30м /Д-Л № 6, Ч-ж № 18 и 19/</t>
  </si>
  <si>
    <t>Доставка и монтаж на Типова СГЛ. ШАХТА с Н = 1,30м -  /ДЕТАЙЛ № 6.1/</t>
  </si>
  <si>
    <t>Доставка и монтаж на Типова СГЛ. ШАХТА с Н = 1,80м -  /ДЕТАЙЛ № 7.1/</t>
  </si>
  <si>
    <t>Доставка и монтаж на Типова СГЛ. ШАХТА с Н = 1,80м -  /ДЕТАЙЛ № 7.2/</t>
  </si>
  <si>
    <t>Доставка и монтаж на ИЗХОДНО СЪОРЪЖЕНИЕ /ДЕТАЙЛ  № 8, Чертеж № 22/</t>
  </si>
  <si>
    <t>Продълбочаване на дере-изпуск. на ГНК /Д-Л  № 9, Ч-ж № 23/</t>
  </si>
  <si>
    <t>Доставка и монтаж на Детекторна лента</t>
  </si>
  <si>
    <t>Доставка и монтаж на Сигнална лента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</si>
  <si>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</si>
  <si>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</si>
  <si>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</si>
  <si>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</si>
  <si>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</si>
  <si>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</si>
  <si>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</si>
  <si>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</si>
  <si>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</si>
  <si>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</si>
  <si>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</si>
  <si>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</si>
  <si>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</si>
  <si>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НЕТНА СТРОИТЕЛНА СТОЙНОСТ НА ПРОЕКТНИЯ ЕТАП:</t>
  </si>
  <si>
    <t>ПЪЛНА СТРОИТЕЛНА СТОЙНОСТ НА ПРОЕКТНИЯ ЕТАП:</t>
  </si>
  <si>
    <t xml:space="preserve"> УТАЙНИК с преливно-изпразнителна система  /Чертеж № 14 до 23/</t>
  </si>
  <si>
    <t>Системи и съоръженията за изкуствено подхранване на подземните води</t>
  </si>
  <si>
    <t>Земни работи - част "Екологична":</t>
  </si>
  <si>
    <t xml:space="preserve"> СИСТЕМА  за изкуствено подхранване на подземните води /Чертеж № 1 до 13/</t>
  </si>
  <si>
    <t>2.2</t>
  </si>
  <si>
    <t>2.1</t>
  </si>
  <si>
    <t>Част:</t>
  </si>
  <si>
    <t>14</t>
  </si>
  <si>
    <t>15</t>
  </si>
  <si>
    <t>2.3</t>
  </si>
  <si>
    <t>Доставка и монтаж на Разпределителeн ВЪЗЕЛ № 1 без шахта  /Чертеж № 11/</t>
  </si>
  <si>
    <t>Доставка и монтаж на Разпределителeн ВЪЗЕЛ № 2   /Чертеж № 11/</t>
  </si>
  <si>
    <t>Доставка и монтаж на Разпределителeн ВЪЗЕЛ № 3   /Чертеж № 11/</t>
  </si>
  <si>
    <t>Доставка и монтаж на Разпределителeн ВЪЗЕЛ № 4  /Чертеж № 11/</t>
  </si>
  <si>
    <t>Обратна засипка със земна маса</t>
  </si>
  <si>
    <t>Кофражни и декофражни работи</t>
  </si>
  <si>
    <t>Доставка и монтаж на арматура за бетонни фундаменти</t>
  </si>
  <si>
    <t>Доставка  и полагане на бетон В 10</t>
  </si>
  <si>
    <t>Доставка и полагане на бетон В 15</t>
  </si>
  <si>
    <t>Закладни части за портална врата</t>
  </si>
  <si>
    <t>Доставка и монтаж на лагерни панти</t>
  </si>
  <si>
    <t>м'</t>
  </si>
  <si>
    <t xml:space="preserve">Машинен изкоп с дълбочина до 1,0 m на транспорт </t>
  </si>
  <si>
    <t>Изготвяне и монтаж на портална врата - метална (2 броя)</t>
  </si>
  <si>
    <t>Монтажни работи:</t>
  </si>
  <si>
    <t>Строителни работи:</t>
  </si>
  <si>
    <t>Ограда и портални врати на СОЗ, пояс I oколо системите и съоръженията</t>
  </si>
  <si>
    <t>Земни работи - системи и съоръжения:</t>
  </si>
  <si>
    <t>Ръчно затежняване на тръби с бетонова фракция (11-20 мм)</t>
  </si>
  <si>
    <t>Обратно засипване с пътна фракция (5-150 мм)</t>
  </si>
  <si>
    <t>СИСТЕМА  за изкуствено подхранване на подземните води /Чертеж № 1 до 13/</t>
  </si>
  <si>
    <t>Част на проектния етап (подобект) от инвестиционния проект</t>
  </si>
  <si>
    <t xml:space="preserve">Ограда от ст.бет.колове 250/12/12 см и осем реда Тел бодлива поцинкована ф1.8 мм </t>
  </si>
  <si>
    <t>16</t>
  </si>
  <si>
    <t>17</t>
  </si>
  <si>
    <t>КОЛИЧЕСТВЕНО СТОЙНОСТНА СМЕТКА №</t>
  </si>
  <si>
    <t>Доставка и монтаж на PP двуслойни гофрирани дренажни тръби SN 8; DN/OD160,  220° - перфорирана част от периметъра на тръбата</t>
  </si>
  <si>
    <t>Доставка и монтаж на PP двуслойни гофрирани дренажни тръби SN 8; DN/OD200, 120° - перфорирана част от периметъра на тръбата</t>
  </si>
  <si>
    <t>Доставка и монтаж на PP двуслойни гофрирани дренажни тръби SN 8; DN/OD200, 220° - перфорирана част от периметъра на тръбата</t>
  </si>
  <si>
    <t>Доставка и монтаж на PP двуслойни гофрирани канални тръби  SN8, DN/OD315</t>
  </si>
  <si>
    <t>Доставка и монтаж на PP двуслойни гофрирани канални тръби  SN8, DN/OD400</t>
  </si>
  <si>
    <t xml:space="preserve">      ПОМОЩНА КОЛИЧЕСТВЕНО - СТОЙНОСТНА СМЕТКА  № 14</t>
  </si>
  <si>
    <t>Наблюдателни (мониторингови) пиезометрични сондажи</t>
  </si>
  <si>
    <t xml:space="preserve"> Продълбочаване на ДЕРЕ-ИЗПУСКАТЕЛ на ГНК "Видима" /ДЕТАЙЛ  № 9, Чертеж № 23/Наблюдателни (мониторингови) пиезометрични сондажи</t>
  </si>
  <si>
    <t>Типова СГЛОБЯЕМА ШАХТА с височина - 1,80м - /ДЕТАЙЛ № 7.2, Чертеж № 16 и 17/</t>
  </si>
  <si>
    <t>ПКСС № 14</t>
  </si>
  <si>
    <t xml:space="preserve">Наблюдателни (мониторингови) пиезометрични сондажи с дълбочина до 6,00 м, окомплектовани с автоматични пиезометри </t>
  </si>
  <si>
    <t>Типова СГЛОБЯЕМА ШАХТА с височина - 1,80м - /ДЕТАЙЛ № 7.1, Чертеж № 16 и 17/</t>
  </si>
  <si>
    <t xml:space="preserve"> Типова СГЛОБЯЕМА ШАХТА с височина - 1,80м - /ДЕТАЙЛ № 7, Чертеж № 20 и 21/</t>
  </si>
  <si>
    <t>Типова СГЛОБЯЕМА ШАХТА с височина - 1,30м -  /ДЕТАЙЛ № 6.1/</t>
  </si>
  <si>
    <t>Типова СГЛОБЯЕМА ШАХТА с височина - 1,30м -  /ДЕТАЙЛ № 6, Чертеж № 18 и 19/</t>
  </si>
  <si>
    <t xml:space="preserve"> КРАЙНА ЗАТАПКА на  дренажно крило /Чертеж № 1/</t>
  </si>
  <si>
    <t xml:space="preserve"> Разпределителeн ВЪЗЕЛ № 3   /Чертеж № 11/</t>
  </si>
  <si>
    <t>Типова СГЛОБЯЕМА ШАХТА с височина - 1,80м - Разпределителnи възли /ДЕТАЙЛ № 2, Чертеж № 12 и 13/</t>
  </si>
  <si>
    <t>Общо</t>
  </si>
  <si>
    <t>Единично</t>
  </si>
  <si>
    <t>Размери (м')</t>
  </si>
  <si>
    <t>еднакви елементи</t>
  </si>
  <si>
    <t xml:space="preserve">Изграждане на наблюдателни (мониторингови) пиезометрични сондажи с дълбочина до 6,00 м, окомплектовани с автоматични пиезометри, </t>
  </si>
  <si>
    <t>● Диаметър на сондиране - Ø 220 мм</t>
  </si>
  <si>
    <t>● Спускане на обсадна PVC - колона с даметър 114 мм - плътна в интервалите от 0,00 до 3,00 м и филтър от 3,00 до 6,00 м</t>
  </si>
  <si>
    <t>● Засипка на задтръбното пространство с филцова фракция (5-15 мм) - в интервала от 2,00 до 6,00 м</t>
  </si>
  <si>
    <t>● Глинест тампон в интервала от 0,00 до 2,00 м</t>
  </si>
  <si>
    <t>● Промиване на пиезометрите с вода</t>
  </si>
  <si>
    <t>● Водочерпене до избистряне на водата</t>
  </si>
  <si>
    <t>● Изграждане на шахти от PVC - тръба Ø 400 мм - с капак</t>
  </si>
  <si>
    <t>● Изкоп за кабел, полагане на кабел и заравяне;</t>
  </si>
  <si>
    <t>● Монтаж на рзклонителна кутия с IP66 и информационен кабел с дължина 60 м'</t>
  </si>
  <si>
    <t>● Настройка на трансмитерите на обекта</t>
  </si>
  <si>
    <t>● Типа и модела на предлаганите трансмитери  да са съгласувани с Гл. енергетик на ВиКО (Бяла ЕООД - Севлиево)</t>
  </si>
  <si>
    <t>● Захранването на трансмитерите за хидростатично налягане и изходния токов сигнал ще се извършва от съществуващите контролери на АСЦДП в БПС към съответния ШК</t>
  </si>
  <si>
    <t xml:space="preserve">● Препрограмирането на контролерите от съществуващата АСЦДП - за реализиране на мониторинга ще се извърши от специалистите на ВиКО (Бяла ЕООД - Севлиево), които ще приемат и обработват информацията </t>
  </si>
  <si>
    <t>при следните задължителни условия:</t>
  </si>
  <si>
    <t>● Дълбочина на сондиране - 6,00 м'</t>
  </si>
  <si>
    <r>
      <t>● Монтаж на трансмитери за хидростатично налягане (съпоставими с модела "Делта инструмент" ООД, тип "SP-520L" с обхват 0 - 6 мН</t>
    </r>
    <r>
      <rPr>
        <i/>
        <vertAlign val="subscript"/>
        <sz val="10"/>
        <rFont val="Calibri"/>
        <family val="2"/>
      </rPr>
      <t>2</t>
    </r>
    <r>
      <rPr>
        <i/>
        <sz val="10"/>
        <rFont val="Calibri"/>
        <family val="2"/>
      </rPr>
      <t>О и изход 4-20 mA)</t>
    </r>
  </si>
  <si>
    <t>Доставка и монтаж на СК  Ф200/10атм.</t>
  </si>
  <si>
    <t>Доставка и монтаж на Демонтажна връзка Ф200мм</t>
  </si>
  <si>
    <t>к-т </t>
  </si>
  <si>
    <r>
      <t xml:space="preserve">Изработка и м-ж на стоманобет. капаци за утаителя (К1-К6) - Чертеж </t>
    </r>
    <r>
      <rPr>
        <sz val="10"/>
        <rFont val="Calibri"/>
        <family val="2"/>
      </rPr>
      <t>№</t>
    </r>
    <r>
      <rPr>
        <sz val="10.6"/>
        <rFont val="Calibri"/>
        <family val="2"/>
      </rPr>
      <t xml:space="preserve"> </t>
    </r>
    <r>
      <rPr>
        <sz val="10"/>
        <rFont val="Calibri"/>
        <family val="2"/>
      </rPr>
      <t>15 С</t>
    </r>
  </si>
  <si>
    <t>КСС 2.1</t>
  </si>
  <si>
    <t>КСС 2.2</t>
  </si>
  <si>
    <t>КСС 2.3</t>
  </si>
  <si>
    <t>VII.</t>
  </si>
  <si>
    <t>VIII.</t>
  </si>
  <si>
    <t>ОБЩО ЗА ПРОЕКТНИЯ ЕТАП:</t>
  </si>
  <si>
    <t>НЕПРЕДВИДЕНИ РАЗХОДИ:</t>
  </si>
  <si>
    <t>Портални врати (2 броя)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</si>
  <si>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</si>
  <si>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</si>
  <si>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</si>
  <si>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</si>
  <si>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</si>
  <si>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</si>
  <si>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</si>
  <si>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</si>
  <si>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</si>
  <si>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r>
      <t>м</t>
    </r>
    <r>
      <rPr>
        <vertAlign val="superscript"/>
        <sz val="10"/>
        <rFont val="Calibri"/>
        <family val="2"/>
      </rPr>
      <t>3</t>
    </r>
  </si>
  <si>
    <r>
      <t>м</t>
    </r>
    <r>
      <rPr>
        <vertAlign val="superscript"/>
        <sz val="10"/>
        <rFont val="Calibri"/>
        <family val="2"/>
      </rPr>
      <t>2</t>
    </r>
  </si>
  <si>
    <t>Доставка и монтаж на предупредителни табели за СОЗ, пояс I (изработени по образец съгласно Приложение № 3 към чл. 46, ал. 1 и 4, чл. 47, ал. 1, чл. 48, ал. 1 на Нaредба № 3 от 16 Октомври 2000 г. - за условията и реда за проучване, проектиране, утвърждаване и експлоатация на СОЗ около водоизточниците и съоръженията за питейно - битово водоснабдяване и около водоизточниците на минерална води, използвани за лечебни, профилактични, питейни и хигиенни нужди (Обн. ДВ. бр.88 от 27 Октомври 2000 г.)</t>
  </si>
  <si>
    <t>18</t>
  </si>
  <si>
    <r>
      <t xml:space="preserve">Доставка и монтаж на HDPE Напорни водопроводни тръби </t>
    </r>
    <r>
      <rPr>
        <sz val="10"/>
        <rFont val="Calibri"/>
        <family val="2"/>
      </rPr>
      <t>DN/O</t>
    </r>
    <r>
      <rPr>
        <sz val="10"/>
        <rFont val="Calibri"/>
        <family val="2"/>
      </rPr>
      <t>315, PN6, SDR26</t>
    </r>
  </si>
  <si>
    <t>Доставка и монтаж на HDPE Напорни водопроводни тръби DN/O200, PN6, SDR26</t>
  </si>
  <si>
    <t>Доставка и монтаж на HDPE Напорни водопроводни тръби DN/O160, PN6, SDR26</t>
  </si>
  <si>
    <t>Челна заварка  на HDPE Напорни водопроводни тръби DN/O315, PN6, SDR26</t>
  </si>
  <si>
    <t>Челна заварка  на HDPE Напорни водопроводни тръби DN/O200, PN6, SDR26</t>
  </si>
  <si>
    <t>ОПИС НА АНАЛИЗНИ ЦЕНИ НА ИЗПЪЛНИТЕЛЯ НА СМР</t>
  </si>
  <si>
    <t>М-ка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</si>
  <si>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</si>
  <si>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</si>
  <si>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</si>
  <si>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</si>
  <si>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</si>
  <si>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</si>
  <si>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</si>
  <si>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</si>
  <si>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</si>
  <si>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</si>
  <si>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</si>
  <si>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</si>
  <si>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</si>
  <si>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</si>
  <si>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</si>
  <si>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</si>
  <si>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</si>
  <si>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</si>
  <si>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</si>
  <si>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</si>
  <si>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</si>
  <si>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</si>
  <si>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</si>
  <si>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</si>
  <si>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</si>
  <si>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</si>
  <si>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</si>
  <si>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</si>
  <si>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</si>
  <si>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</si>
  <si>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</si>
  <si>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</si>
  <si>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</si>
  <si>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</si>
  <si>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</si>
  <si>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</si>
  <si>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</si>
  <si>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</si>
  <si>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</si>
  <si>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</si>
  <si>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</si>
  <si>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</si>
  <si>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</si>
  <si>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</si>
  <si>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</si>
  <si>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</si>
  <si>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</si>
  <si>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</si>
  <si>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</si>
  <si>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</si>
  <si>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</si>
  <si>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</si>
  <si>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</si>
  <si>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</si>
  <si>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</si>
  <si>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</si>
  <si>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</si>
  <si>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</si>
  <si>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</si>
  <si>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</si>
  <si>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</si>
  <si>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</si>
  <si>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</si>
  <si>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</si>
  <si>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</si>
  <si>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</si>
  <si>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</si>
  <si>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</si>
  <si>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</si>
  <si>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</si>
  <si>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</si>
  <si>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</si>
  <si>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</si>
  <si>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</si>
  <si>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</si>
  <si>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</si>
  <si>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</si>
  <si>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</si>
  <si>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</si>
  <si>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</si>
  <si>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</si>
  <si>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</si>
  <si>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</si>
  <si>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</si>
  <si>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</si>
  <si>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</si>
  <si>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</si>
  <si>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</si>
  <si>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</si>
  <si>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</si>
  <si>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</si>
  <si>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</si>
  <si>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(длъжност на представляващия)</t>
  </si>
  <si>
    <t>Шахта с оборудване - Детайл № 2</t>
  </si>
  <si>
    <t xml:space="preserve">КоГ-45°, PEHD, SDR 26, Ф315мм </t>
  </si>
  <si>
    <t xml:space="preserve">КоГ-45°, PEHD, SDR 26, Ф200мм </t>
  </si>
  <si>
    <t>Кофраж праволин.- опорно блокче (с декофриране)</t>
  </si>
  <si>
    <t>Бетон В 20 праволин.-фундамент на опорно блокче</t>
  </si>
  <si>
    <t>Подложка с пясък под под комуникация и под съоръжение</t>
  </si>
  <si>
    <t>Кофраж праволин.-фундамент на опорно блокче (с декофриране)</t>
  </si>
  <si>
    <t>Изкърпване на отвори в бетон до 20 см.</t>
  </si>
  <si>
    <t>КСС №</t>
  </si>
  <si>
    <t xml:space="preserve">КоГ-11°, PEHD, SDR 26, Ф160мм </t>
  </si>
  <si>
    <t xml:space="preserve">КоГ-11°, PEHD, SDR 26, Ф315мм </t>
  </si>
  <si>
    <t>Кофраж праволин.-фундамент (с декофриране)</t>
  </si>
  <si>
    <t>Изкърпване на отвор в бетон до 20 см.</t>
  </si>
  <si>
    <t xml:space="preserve">КоГ-90°, Ф168/4,5мм </t>
  </si>
  <si>
    <t xml:space="preserve">КоГ-90°, Ф219/6мм </t>
  </si>
  <si>
    <t xml:space="preserve">КоГ-90°, Ф273/6,3мм </t>
  </si>
  <si>
    <r>
      <t>м</t>
    </r>
    <r>
      <rPr>
        <vertAlign val="superscript"/>
        <sz val="10"/>
        <rFont val="Calibri"/>
        <family val="2"/>
      </rPr>
      <t>3</t>
    </r>
  </si>
  <si>
    <t>Изработка и м-ж на стоманобет. капаци за утаителя (К1-К6) - Чертеж № 15 С</t>
  </si>
  <si>
    <t xml:space="preserve">КоГ-90°, PEHD, SDR 26, Ф200мм </t>
  </si>
  <si>
    <r>
      <t>м</t>
    </r>
    <r>
      <rPr>
        <vertAlign val="superscript"/>
        <sz val="10"/>
        <rFont val="Calibri"/>
        <family val="2"/>
      </rPr>
      <t>2</t>
    </r>
  </si>
  <si>
    <t>Доставка и монтаж на PP двуслойни гофрирани дренажни тръби SN 8; DN/OD160,  120° - перфорирана част от периметъра на тръбата</t>
  </si>
  <si>
    <t>ПКСС № 9</t>
  </si>
  <si>
    <t>Доставка и монтаж на Типова СГЛ. ШАХТА с H = 1,80м - /ДЕТАЙЛ № 7, Чертеж № 20 и 21/</t>
  </si>
  <si>
    <t xml:space="preserve">Доставка и монтаж на предупредителни табели за СОЗ, пояс I (изработени по образец </t>
  </si>
  <si>
    <t xml:space="preserve"> от 16 Октомври 2000 г. - за условията и реда за проучване, проектиране, утвърждаване </t>
  </si>
  <si>
    <t>съгласно Приложение № 3 към чл. 46, ал. 1 и 4, чл. 47, ал. 1, чл. 48, ал. 1 на Нaредба № 3</t>
  </si>
  <si>
    <t>и експлоатация на СОЗ около водоизточниците и съоръженията за питейно - битово</t>
  </si>
  <si>
    <t xml:space="preserve"> водоснабдяване и около водоизточниците на минерална води, използвани за лечебни, </t>
  </si>
  <si>
    <t>профилактични, питейни и хигиенни нужди (Обн. ДВ. бр.88 от 27 Октомври 2000 г.)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</si>
</sst>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.0"/>
    <numFmt numFmtId="182" formatCode="0.000"/>
    <numFmt numFmtId="183" formatCode="0.00000"/>
    <numFmt numFmtId="184" formatCode="0.0000"/>
    <numFmt numFmtId="185" formatCode="0.0%"/>
    <numFmt numFmtId="186" formatCode="_-* #,##0.\9\6\ &quot;лв&quot;_-;\-* #,##0.00\ &quot;лв&quot;_-;_-* &quot;-&quot;??\ &quot;лв&quot;_-;_-@_-"/>
    <numFmt numFmtId="187" formatCode="#,##0.00\ &quot;лв&quot;"/>
    <numFmt numFmtId="188" formatCode="#,##0\ &quot;лв&quot;"/>
    <numFmt numFmtId="189" formatCode="0.0000000"/>
    <numFmt numFmtId="190" formatCode="0.00000000"/>
    <numFmt numFmtId="191" formatCode="0.000000000"/>
    <numFmt numFmtId="192" formatCode="0.000000"/>
    <numFmt numFmtId="193" formatCode="0.000%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#,##0.00\ _л_в_."/>
    <numFmt numFmtId="203" formatCode="#,##0.00\ &quot;лв.&quot;"/>
    <numFmt numFmtId="204" formatCode="#,##0.000\ _л_в_."/>
    <numFmt numFmtId="205" formatCode="#,##0.0000\ _л_в_."/>
    <numFmt numFmtId="206" formatCode="#,##0.00000\ _л_в_."/>
    <numFmt numFmtId="207" formatCode="[$-402]General"/>
    <numFmt numFmtId="208" formatCode="[$-402]0.00"/>
  </numFmts>
  <fonts count="12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Arial"/>
      <family val="2"/>
    </font>
    <font>
      <sz val="10"/>
      <name val="TmsCyr"/>
      <family val="1"/>
    </font>
    <font>
      <u val="single"/>
      <sz val="10"/>
      <name val="Arial"/>
      <family val="2"/>
    </font>
    <font>
      <sz val="11"/>
      <name val="Calibri"/>
      <family val="2"/>
    </font>
    <font>
      <sz val="4"/>
      <name val="Arial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sz val="10.6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4"/>
      <name val="Calibri"/>
      <family val="2"/>
    </font>
    <font>
      <sz val="4"/>
      <color indexed="8"/>
      <name val="Calibri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i/>
      <sz val="12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10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name val="Calibri"/>
      <family val="2"/>
    </font>
    <font>
      <b/>
      <sz val="10"/>
      <color indexed="9"/>
      <name val="Calibri"/>
      <family val="2"/>
    </font>
    <font>
      <sz val="12"/>
      <color indexed="55"/>
      <name val="Calibri"/>
      <family val="2"/>
    </font>
    <font>
      <sz val="12"/>
      <color indexed="9"/>
      <name val="Calibri"/>
      <family val="2"/>
    </font>
    <font>
      <sz val="11"/>
      <color indexed="55"/>
      <name val="Calibri"/>
      <family val="2"/>
    </font>
    <font>
      <sz val="10"/>
      <color indexed="9"/>
      <name val="Calibri"/>
      <family val="2"/>
    </font>
    <font>
      <i/>
      <sz val="6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i/>
      <sz val="8"/>
      <name val="Calibri"/>
      <family val="2"/>
    </font>
    <font>
      <b/>
      <i/>
      <u val="single"/>
      <sz val="10"/>
      <color indexed="8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i/>
      <sz val="6"/>
      <color indexed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rgb="FFFF0000"/>
      <name val="Calibri"/>
      <family val="2"/>
    </font>
    <font>
      <b/>
      <sz val="12"/>
      <color theme="1"/>
      <name val="Calibri"/>
      <family val="2"/>
    </font>
    <font>
      <sz val="4"/>
      <color theme="1"/>
      <name val="Calibri"/>
      <family val="2"/>
    </font>
    <font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1"/>
      <color theme="0" tint="-0.349979996681213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2"/>
      <color theme="0" tint="-0.3499799966812134"/>
      <name val="Calibri"/>
      <family val="2"/>
    </font>
    <font>
      <sz val="12"/>
      <color theme="0"/>
      <name val="Calibri"/>
      <family val="2"/>
    </font>
    <font>
      <sz val="11"/>
      <color theme="0" tint="-0.3499799966812134"/>
      <name val="Calibri"/>
      <family val="2"/>
    </font>
    <font>
      <sz val="10"/>
      <color theme="0"/>
      <name val="Calibri"/>
      <family val="2"/>
    </font>
    <font>
      <b/>
      <sz val="12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b/>
      <i/>
      <u val="single"/>
      <sz val="10"/>
      <color rgb="FF000000"/>
      <name val="Calibri"/>
      <family val="2"/>
    </font>
    <font>
      <i/>
      <sz val="10"/>
      <color rgb="FFFF0000"/>
      <name val="Calibri"/>
      <family val="2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i/>
      <sz val="6"/>
      <color rgb="FF000000"/>
      <name val="Calibri"/>
      <family val="2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207" fontId="82" fillId="0" borderId="0" applyBorder="0" applyProtection="0">
      <alignment/>
    </xf>
    <xf numFmtId="0" fontId="1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202" fontId="99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38" fillId="33" borderId="0" xfId="0" applyNumberFormat="1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49" fontId="40" fillId="13" borderId="12" xfId="0" applyNumberFormat="1" applyFont="1" applyFill="1" applyBorder="1" applyAlignment="1">
      <alignment horizontal="center" wrapText="1"/>
    </xf>
    <xf numFmtId="0" fontId="41" fillId="13" borderId="0" xfId="0" applyFont="1" applyFill="1" applyBorder="1" applyAlignment="1">
      <alignment wrapText="1"/>
    </xf>
    <xf numFmtId="2" fontId="37" fillId="0" borderId="11" xfId="0" applyNumberFormat="1" applyFont="1" applyFill="1" applyBorder="1" applyAlignment="1">
      <alignment horizontal="center" vertical="center" wrapText="1"/>
    </xf>
    <xf numFmtId="202" fontId="37" fillId="0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49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1" fillId="13" borderId="14" xfId="0" applyFont="1" applyFill="1" applyBorder="1" applyAlignment="1">
      <alignment wrapText="1"/>
    </xf>
    <xf numFmtId="0" fontId="41" fillId="13" borderId="15" xfId="0" applyFont="1" applyFill="1" applyBorder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0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20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00" fillId="0" borderId="0" xfId="0" applyFont="1" applyFill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2" fontId="45" fillId="0" borderId="0" xfId="0" applyNumberFormat="1" applyFont="1" applyAlignment="1">
      <alignment horizontal="left" vertical="center"/>
    </xf>
    <xf numFmtId="203" fontId="45" fillId="0" borderId="0" xfId="0" applyNumberFormat="1" applyFont="1" applyFill="1" applyAlignment="1">
      <alignment horizontal="right" vertical="center"/>
    </xf>
    <xf numFmtId="0" fontId="101" fillId="0" borderId="0" xfId="0" applyFont="1" applyAlignment="1">
      <alignment vertical="center"/>
    </xf>
    <xf numFmtId="49" fontId="12" fillId="0" borderId="12" xfId="0" applyNumberFormat="1" applyFont="1" applyBorder="1" applyAlignment="1">
      <alignment horizontal="center" vertical="center" wrapText="1"/>
    </xf>
    <xf numFmtId="203" fontId="12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03" fontId="40" fillId="0" borderId="12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202" fontId="12" fillId="0" borderId="0" xfId="0" applyNumberFormat="1" applyFont="1" applyAlignment="1">
      <alignment horizontal="right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202" fontId="41" fillId="0" borderId="0" xfId="0" applyNumberFormat="1" applyFont="1" applyFill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3" fillId="34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2" fontId="12" fillId="0" borderId="0" xfId="0" applyNumberFormat="1" applyFont="1" applyFill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0" fontId="106" fillId="34" borderId="0" xfId="0" applyFont="1" applyFill="1" applyAlignment="1">
      <alignment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20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vertical="center" wrapText="1"/>
    </xf>
    <xf numFmtId="49" fontId="37" fillId="13" borderId="12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07" fillId="35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49" fontId="3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53" fillId="0" borderId="0" xfId="0" applyNumberFormat="1" applyFont="1" applyAlignment="1">
      <alignment horizontal="center" vertical="center"/>
    </xf>
    <xf numFmtId="2" fontId="7" fillId="0" borderId="16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/>
    </xf>
    <xf numFmtId="0" fontId="41" fillId="13" borderId="0" xfId="0" applyFont="1" applyFill="1" applyBorder="1" applyAlignment="1">
      <alignment/>
    </xf>
    <xf numFmtId="0" fontId="40" fillId="13" borderId="0" xfId="0" applyFont="1" applyFill="1" applyBorder="1" applyAlignment="1">
      <alignment horizontal="right"/>
    </xf>
    <xf numFmtId="49" fontId="54" fillId="0" borderId="0" xfId="0" applyNumberFormat="1" applyFont="1" applyFill="1" applyAlignment="1">
      <alignment horizontal="right" vertical="top" wrapText="1"/>
    </xf>
    <xf numFmtId="2" fontId="40" fillId="13" borderId="14" xfId="0" applyNumberFormat="1" applyFont="1" applyFill="1" applyBorder="1" applyAlignment="1">
      <alignment horizontal="left"/>
    </xf>
    <xf numFmtId="2" fontId="40" fillId="13" borderId="15" xfId="0" applyNumberFormat="1" applyFont="1" applyFill="1" applyBorder="1" applyAlignment="1">
      <alignment horizontal="right"/>
    </xf>
    <xf numFmtId="49" fontId="40" fillId="13" borderId="12" xfId="0" applyNumberFormat="1" applyFont="1" applyFill="1" applyBorder="1" applyAlignment="1">
      <alignment horizontal="center"/>
    </xf>
    <xf numFmtId="49" fontId="40" fillId="13" borderId="14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49" fontId="108" fillId="35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2" fontId="37" fillId="0" borderId="0" xfId="0" applyNumberFormat="1" applyFont="1" applyAlignment="1">
      <alignment/>
    </xf>
    <xf numFmtId="2" fontId="41" fillId="13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right" vertical="center" wrapText="1"/>
    </xf>
    <xf numFmtId="49" fontId="108" fillId="35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2" fontId="37" fillId="0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center" wrapText="1"/>
    </xf>
    <xf numFmtId="202" fontId="37" fillId="0" borderId="11" xfId="0" applyNumberFormat="1" applyFont="1" applyFill="1" applyBorder="1" applyAlignment="1">
      <alignment horizontal="right" vertical="center" wrapText="1"/>
    </xf>
    <xf numFmtId="49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right" vertical="center"/>
    </xf>
    <xf numFmtId="202" fontId="4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02" fontId="1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202" fontId="7" fillId="0" borderId="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right" vertical="top"/>
    </xf>
    <xf numFmtId="49" fontId="38" fillId="33" borderId="0" xfId="0" applyNumberFormat="1" applyFont="1" applyFill="1" applyAlignment="1">
      <alignment horizontal="center" vertical="center" wrapText="1"/>
    </xf>
    <xf numFmtId="0" fontId="109" fillId="0" borderId="0" xfId="0" applyFont="1" applyFill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0" fillId="0" borderId="0" xfId="0" applyNumberFormat="1" applyFont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/>
    </xf>
    <xf numFmtId="2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203" fontId="12" fillId="0" borderId="12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 wrapText="1"/>
    </xf>
    <xf numFmtId="49" fontId="57" fillId="0" borderId="0" xfId="0" applyNumberFormat="1" applyFont="1" applyFill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2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right"/>
    </xf>
    <xf numFmtId="49" fontId="40" fillId="13" borderId="14" xfId="0" applyNumberFormat="1" applyFont="1" applyFill="1" applyBorder="1" applyAlignment="1">
      <alignment horizontal="center" wrapText="1"/>
    </xf>
    <xf numFmtId="0" fontId="40" fillId="13" borderId="14" xfId="0" applyFont="1" applyFill="1" applyBorder="1" applyAlignment="1">
      <alignment horizontal="left" wrapText="1"/>
    </xf>
    <xf numFmtId="2" fontId="40" fillId="13" borderId="0" xfId="0" applyNumberFormat="1" applyFont="1" applyFill="1" applyBorder="1" applyAlignment="1">
      <alignment horizontal="right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2" fontId="7" fillId="0" borderId="16" xfId="0" applyNumberFormat="1" applyFont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right" wrapText="1"/>
    </xf>
    <xf numFmtId="0" fontId="110" fillId="0" borderId="0" xfId="0" applyFont="1" applyFill="1" applyAlignment="1">
      <alignment wrapText="1"/>
    </xf>
    <xf numFmtId="2" fontId="7" fillId="0" borderId="0" xfId="0" applyNumberFormat="1" applyFont="1" applyFill="1" applyBorder="1" applyAlignment="1">
      <alignment horizontal="right" wrapText="1"/>
    </xf>
    <xf numFmtId="2" fontId="40" fillId="13" borderId="14" xfId="0" applyNumberFormat="1" applyFont="1" applyFill="1" applyBorder="1" applyAlignment="1">
      <alignment horizontal="left" wrapText="1"/>
    </xf>
    <xf numFmtId="2" fontId="41" fillId="13" borderId="15" xfId="0" applyNumberFormat="1" applyFont="1" applyFill="1" applyBorder="1" applyAlignment="1">
      <alignment wrapText="1"/>
    </xf>
    <xf numFmtId="49" fontId="7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 wrapText="1"/>
    </xf>
    <xf numFmtId="0" fontId="37" fillId="0" borderId="0" xfId="0" applyFont="1" applyAlignment="1">
      <alignment horizontal="right" wrapText="1"/>
    </xf>
    <xf numFmtId="203" fontId="45" fillId="0" borderId="0" xfId="0" applyNumberFormat="1" applyFont="1" applyFill="1" applyAlignment="1">
      <alignment horizontal="right" vertical="center" wrapText="1"/>
    </xf>
    <xf numFmtId="203" fontId="12" fillId="0" borderId="12" xfId="0" applyNumberFormat="1" applyFont="1" applyFill="1" applyBorder="1" applyAlignment="1">
      <alignment horizontal="right" vertical="center" wrapText="1"/>
    </xf>
    <xf numFmtId="202" fontId="12" fillId="0" borderId="0" xfId="0" applyNumberFormat="1" applyFont="1" applyAlignment="1">
      <alignment horizontal="right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107" fillId="35" borderId="0" xfId="0" applyNumberFormat="1" applyFont="1" applyFill="1" applyAlignment="1">
      <alignment vertical="center" wrapText="1"/>
    </xf>
    <xf numFmtId="49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202" fontId="41" fillId="0" borderId="0" xfId="0" applyNumberFormat="1" applyFont="1" applyFill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12" fillId="34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02" fontId="12" fillId="0" borderId="0" xfId="0" applyNumberFormat="1" applyFont="1" applyFill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vertical="center" wrapText="1"/>
    </xf>
    <xf numFmtId="0" fontId="114" fillId="34" borderId="0" xfId="0" applyFont="1" applyFill="1" applyAlignment="1">
      <alignment wrapText="1"/>
    </xf>
    <xf numFmtId="49" fontId="12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2" fontId="7" fillId="0" borderId="0" xfId="0" applyNumberFormat="1" applyFont="1" applyFill="1" applyAlignment="1">
      <alignment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49" fontId="54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right" vertical="top" wrapText="1"/>
    </xf>
    <xf numFmtId="49" fontId="54" fillId="0" borderId="0" xfId="0" applyNumberFormat="1" applyFont="1" applyFill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2" fontId="1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13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36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7" fillId="1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2" fontId="37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right" vertical="center" wrapText="1"/>
    </xf>
    <xf numFmtId="202" fontId="40" fillId="0" borderId="0" xfId="0" applyNumberFormat="1" applyFont="1" applyFill="1" applyAlignment="1">
      <alignment vertical="top" wrapText="1"/>
    </xf>
    <xf numFmtId="202" fontId="100" fillId="0" borderId="0" xfId="0" applyNumberFormat="1" applyFont="1" applyFill="1" applyAlignment="1">
      <alignment vertical="center" wrapText="1"/>
    </xf>
    <xf numFmtId="202" fontId="40" fillId="0" borderId="0" xfId="0" applyNumberFormat="1" applyFont="1" applyAlignment="1">
      <alignment vertical="center" wrapText="1"/>
    </xf>
    <xf numFmtId="202" fontId="40" fillId="0" borderId="0" xfId="0" applyNumberFormat="1" applyFont="1" applyAlignment="1">
      <alignment wrapText="1"/>
    </xf>
    <xf numFmtId="202" fontId="40" fillId="0" borderId="0" xfId="0" applyNumberFormat="1" applyFont="1" applyFill="1" applyAlignment="1">
      <alignment wrapText="1"/>
    </xf>
    <xf numFmtId="202" fontId="115" fillId="0" borderId="0" xfId="0" applyNumberFormat="1" applyFont="1" applyFill="1" applyBorder="1" applyAlignment="1">
      <alignment horizontal="center" vertical="center"/>
    </xf>
    <xf numFmtId="202" fontId="116" fillId="0" borderId="0" xfId="0" applyNumberFormat="1" applyFont="1" applyFill="1" applyBorder="1" applyAlignment="1">
      <alignment horizontal="center" vertical="center"/>
    </xf>
    <xf numFmtId="202" fontId="37" fillId="0" borderId="0" xfId="0" applyNumberFormat="1" applyFont="1" applyAlignment="1">
      <alignment/>
    </xf>
    <xf numFmtId="202" fontId="112" fillId="0" borderId="0" xfId="0" applyNumberFormat="1" applyFont="1" applyFill="1" applyAlignment="1">
      <alignment vertical="center" wrapText="1"/>
    </xf>
    <xf numFmtId="202" fontId="112" fillId="0" borderId="0" xfId="0" applyNumberFormat="1" applyFont="1" applyAlignment="1">
      <alignment vertical="center" wrapText="1"/>
    </xf>
    <xf numFmtId="202" fontId="117" fillId="0" borderId="0" xfId="0" applyNumberFormat="1" applyFont="1" applyAlignment="1">
      <alignment vertical="center" wrapText="1"/>
    </xf>
    <xf numFmtId="202" fontId="112" fillId="0" borderId="0" xfId="0" applyNumberFormat="1" applyFont="1" applyAlignment="1">
      <alignment wrapText="1"/>
    </xf>
    <xf numFmtId="202" fontId="112" fillId="0" borderId="0" xfId="0" applyNumberFormat="1" applyFont="1" applyFill="1" applyAlignment="1">
      <alignment horizontal="center" vertical="center"/>
    </xf>
    <xf numFmtId="202" fontId="81" fillId="0" borderId="0" xfId="0" applyNumberFormat="1" applyFont="1" applyFill="1" applyAlignment="1">
      <alignment horizontal="center" vertical="center"/>
    </xf>
    <xf numFmtId="202" fontId="114" fillId="0" borderId="0" xfId="0" applyNumberFormat="1" applyFont="1" applyAlignment="1">
      <alignment/>
    </xf>
    <xf numFmtId="202" fontId="117" fillId="0" borderId="0" xfId="0" applyNumberFormat="1" applyFont="1" applyAlignment="1">
      <alignment wrapText="1"/>
    </xf>
    <xf numFmtId="206" fontId="112" fillId="0" borderId="0" xfId="0" applyNumberFormat="1" applyFont="1" applyAlignment="1">
      <alignment wrapText="1"/>
    </xf>
    <xf numFmtId="2" fontId="41" fillId="0" borderId="0" xfId="0" applyNumberFormat="1" applyFont="1" applyAlignment="1">
      <alignment vertical="center" wrapText="1"/>
    </xf>
    <xf numFmtId="10" fontId="41" fillId="0" borderId="0" xfId="0" applyNumberFormat="1" applyFont="1" applyAlignment="1">
      <alignment vertical="center" wrapText="1"/>
    </xf>
    <xf numFmtId="2" fontId="109" fillId="0" borderId="0" xfId="0" applyNumberFormat="1" applyFont="1" applyFill="1" applyAlignment="1">
      <alignment vertical="center" wrapText="1"/>
    </xf>
    <xf numFmtId="2" fontId="117" fillId="0" borderId="0" xfId="0" applyNumberFormat="1" applyFont="1" applyFill="1" applyAlignment="1">
      <alignment vertical="center" wrapText="1"/>
    </xf>
    <xf numFmtId="2" fontId="117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/>
    </xf>
    <xf numFmtId="2" fontId="45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vertical="center" wrapText="1"/>
    </xf>
    <xf numFmtId="203" fontId="40" fillId="0" borderId="12" xfId="0" applyNumberFormat="1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vertical="center" wrapText="1"/>
    </xf>
    <xf numFmtId="2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2" fontId="7" fillId="35" borderId="10" xfId="0" applyNumberFormat="1" applyFont="1" applyFill="1" applyBorder="1" applyAlignment="1" applyProtection="1">
      <alignment horizontal="right" vertical="top"/>
      <protection locked="0"/>
    </xf>
    <xf numFmtId="49" fontId="40" fillId="0" borderId="10" xfId="0" applyNumberFormat="1" applyFont="1" applyFill="1" applyBorder="1" applyAlignment="1">
      <alignment horizontal="center" vertical="center" wrapText="1"/>
    </xf>
    <xf numFmtId="203" fontId="40" fillId="0" borderId="12" xfId="0" applyNumberFormat="1" applyFont="1" applyFill="1" applyBorder="1" applyAlignment="1">
      <alignment vertical="center" wrapText="1"/>
    </xf>
    <xf numFmtId="203" fontId="40" fillId="0" borderId="10" xfId="0" applyNumberFormat="1" applyFont="1" applyFill="1" applyBorder="1" applyAlignment="1">
      <alignment vertical="top" wrapText="1"/>
    </xf>
    <xf numFmtId="203" fontId="40" fillId="0" borderId="10" xfId="0" applyNumberFormat="1" applyFont="1" applyFill="1" applyBorder="1" applyAlignment="1">
      <alignment vertical="center" wrapText="1"/>
    </xf>
    <xf numFmtId="203" fontId="40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vertical="top"/>
    </xf>
    <xf numFmtId="2" fontId="37" fillId="0" borderId="10" xfId="0" applyNumberFormat="1" applyFont="1" applyFill="1" applyBorder="1" applyAlignment="1" applyProtection="1">
      <alignment horizontal="right" vertical="top"/>
      <protection/>
    </xf>
    <xf numFmtId="203" fontId="12" fillId="35" borderId="12" xfId="0" applyNumberFormat="1" applyFont="1" applyFill="1" applyBorder="1" applyAlignment="1" applyProtection="1">
      <alignment horizontal="right" vertical="center"/>
      <protection locked="0"/>
    </xf>
    <xf numFmtId="49" fontId="37" fillId="0" borderId="10" xfId="0" applyNumberFormat="1" applyFont="1" applyFill="1" applyBorder="1" applyAlignment="1">
      <alignment horizontal="right" vertical="top"/>
    </xf>
    <xf numFmtId="49" fontId="37" fillId="0" borderId="10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vertical="top" wrapText="1"/>
    </xf>
    <xf numFmtId="0" fontId="37" fillId="0" borderId="10" xfId="34" applyFont="1" applyFill="1" applyBorder="1" applyAlignment="1" applyProtection="1">
      <alignment horizontal="center" vertical="top" wrapText="1"/>
      <protection/>
    </xf>
    <xf numFmtId="2" fontId="37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7" fillId="0" borderId="10" xfId="34" applyFont="1" applyFill="1" applyBorder="1" applyAlignment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38" fillId="0" borderId="10" xfId="34" applyFont="1" applyFill="1" applyBorder="1" applyAlignment="1">
      <alignment horizontal="center" vertical="top" wrapText="1"/>
      <protection/>
    </xf>
    <xf numFmtId="0" fontId="7" fillId="0" borderId="10" xfId="34" applyFont="1" applyFill="1" applyBorder="1" applyAlignment="1">
      <alignment horizontal="right" vertical="top" wrapText="1"/>
      <protection/>
    </xf>
    <xf numFmtId="0" fontId="12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2" fontId="3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8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49" fontId="68" fillId="37" borderId="11" xfId="0" applyNumberFormat="1" applyFont="1" applyFill="1" applyBorder="1" applyAlignment="1" applyProtection="1">
      <alignment horizontal="center" vertical="center" wrapText="1"/>
      <protection/>
    </xf>
    <xf numFmtId="49" fontId="69" fillId="33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49" fontId="119" fillId="0" borderId="0" xfId="33" applyNumberFormat="1" applyFont="1" applyFill="1" applyAlignment="1">
      <alignment horizontal="center" vertical="center"/>
    </xf>
    <xf numFmtId="49" fontId="120" fillId="0" borderId="0" xfId="33" applyNumberFormat="1" applyFont="1" applyFill="1" applyAlignment="1">
      <alignment horizontal="right" vertical="center"/>
    </xf>
    <xf numFmtId="207" fontId="121" fillId="38" borderId="0" xfId="33" applyFont="1" applyFill="1" applyAlignment="1">
      <alignment vertical="center"/>
    </xf>
    <xf numFmtId="207" fontId="119" fillId="0" borderId="0" xfId="33" applyFont="1" applyFill="1" applyAlignment="1">
      <alignment vertical="center"/>
    </xf>
    <xf numFmtId="208" fontId="119" fillId="0" borderId="0" xfId="33" applyNumberFormat="1" applyFont="1" applyFill="1" applyAlignment="1">
      <alignment horizontal="center" vertical="center"/>
    </xf>
    <xf numFmtId="207" fontId="119" fillId="0" borderId="0" xfId="33" applyFont="1" applyFill="1" applyAlignment="1">
      <alignment/>
    </xf>
    <xf numFmtId="49" fontId="82" fillId="0" borderId="0" xfId="33" applyNumberFormat="1" applyFont="1" applyFill="1" applyAlignment="1">
      <alignment horizontal="center" vertical="center"/>
    </xf>
    <xf numFmtId="207" fontId="82" fillId="0" borderId="0" xfId="33" applyFont="1" applyFill="1" applyAlignment="1">
      <alignment horizontal="center" vertical="center"/>
    </xf>
    <xf numFmtId="208" fontId="82" fillId="0" borderId="0" xfId="33" applyNumberFormat="1" applyFont="1" applyFill="1" applyAlignment="1">
      <alignment horizontal="center" vertical="center"/>
    </xf>
    <xf numFmtId="207" fontId="82" fillId="0" borderId="0" xfId="33" applyFont="1" applyFill="1" applyAlignment="1">
      <alignment/>
    </xf>
    <xf numFmtId="49" fontId="82" fillId="0" borderId="0" xfId="33" applyNumberFormat="1" applyFont="1" applyFill="1" applyAlignment="1">
      <alignment vertical="center"/>
    </xf>
    <xf numFmtId="207" fontId="122" fillId="0" borderId="0" xfId="33" applyFont="1" applyFill="1" applyAlignment="1">
      <alignment horizontal="right" vertical="center"/>
    </xf>
    <xf numFmtId="49" fontId="119" fillId="0" borderId="0" xfId="33" applyNumberFormat="1" applyFont="1" applyFill="1" applyAlignment="1">
      <alignment vertical="center"/>
    </xf>
    <xf numFmtId="207" fontId="82" fillId="0" borderId="0" xfId="33" applyFont="1" applyFill="1" applyAlignment="1">
      <alignment vertical="center"/>
    </xf>
    <xf numFmtId="207" fontId="123" fillId="0" borderId="0" xfId="33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 wrapText="1"/>
    </xf>
    <xf numFmtId="49" fontId="57" fillId="0" borderId="0" xfId="0" applyNumberFormat="1" applyFont="1" applyFill="1" applyAlignment="1">
      <alignment horizontal="right" vertical="top" wrapText="1"/>
    </xf>
    <xf numFmtId="49" fontId="54" fillId="0" borderId="0" xfId="0" applyNumberFormat="1" applyFont="1" applyFill="1" applyAlignment="1">
      <alignment horizontal="right" vertical="top" wrapText="1"/>
    </xf>
    <xf numFmtId="0" fontId="34" fillId="0" borderId="0" xfId="0" applyFont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2" fontId="0" fillId="35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40" fillId="0" borderId="0" xfId="0" applyNumberFormat="1" applyFont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45" fillId="0" borderId="0" xfId="0" applyNumberFormat="1" applyFont="1" applyAlignment="1">
      <alignment wrapText="1"/>
    </xf>
    <xf numFmtId="2" fontId="37" fillId="0" borderId="0" xfId="0" applyNumberFormat="1" applyFont="1" applyBorder="1" applyAlignment="1">
      <alignment horizontal="right" wrapText="1"/>
    </xf>
    <xf numFmtId="2" fontId="37" fillId="0" borderId="21" xfId="0" applyNumberFormat="1" applyFont="1" applyBorder="1" applyAlignment="1">
      <alignment wrapText="1"/>
    </xf>
    <xf numFmtId="2" fontId="37" fillId="0" borderId="12" xfId="0" applyNumberFormat="1" applyFont="1" applyBorder="1" applyAlignment="1">
      <alignment wrapText="1"/>
    </xf>
    <xf numFmtId="2" fontId="7" fillId="0" borderId="0" xfId="0" applyNumberFormat="1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Alignment="1">
      <alignment wrapText="1"/>
    </xf>
    <xf numFmtId="203" fontId="41" fillId="0" borderId="0" xfId="0" applyNumberFormat="1" applyFont="1" applyFill="1" applyAlignment="1">
      <alignment wrapText="1"/>
    </xf>
    <xf numFmtId="0" fontId="41" fillId="0" borderId="0" xfId="0" applyFont="1" applyFill="1" applyAlignment="1">
      <alignment wrapText="1"/>
    </xf>
    <xf numFmtId="2" fontId="41" fillId="0" borderId="0" xfId="0" applyNumberFormat="1" applyFont="1" applyAlignment="1">
      <alignment wrapText="1"/>
    </xf>
    <xf numFmtId="10" fontId="41" fillId="0" borderId="0" xfId="0" applyNumberFormat="1" applyFont="1" applyAlignment="1">
      <alignment wrapText="1"/>
    </xf>
    <xf numFmtId="2" fontId="117" fillId="0" borderId="0" xfId="0" applyNumberFormat="1" applyFont="1" applyAlignment="1">
      <alignment wrapText="1"/>
    </xf>
    <xf numFmtId="202" fontId="41" fillId="0" borderId="0" xfId="0" applyNumberFormat="1" applyFont="1" applyFill="1" applyAlignment="1">
      <alignment wrapText="1"/>
    </xf>
    <xf numFmtId="202" fontId="117" fillId="0" borderId="0" xfId="0" applyNumberFormat="1" applyFont="1" applyFill="1" applyAlignment="1">
      <alignment wrapText="1"/>
    </xf>
    <xf numFmtId="2" fontId="41" fillId="0" borderId="0" xfId="0" applyNumberFormat="1" applyFont="1" applyFill="1" applyAlignment="1">
      <alignment wrapText="1"/>
    </xf>
    <xf numFmtId="2" fontId="117" fillId="0" borderId="0" xfId="0" applyNumberFormat="1" applyFont="1" applyFill="1" applyAlignment="1">
      <alignment wrapText="1"/>
    </xf>
    <xf numFmtId="49" fontId="40" fillId="0" borderId="0" xfId="0" applyNumberFormat="1" applyFont="1" applyAlignment="1">
      <alignment horizontal="center" wrapText="1"/>
    </xf>
    <xf numFmtId="202" fontId="41" fillId="0" borderId="0" xfId="0" applyNumberFormat="1" applyFont="1" applyAlignment="1">
      <alignment wrapText="1"/>
    </xf>
    <xf numFmtId="2" fontId="117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 wrapText="1"/>
    </xf>
    <xf numFmtId="2" fontId="76" fillId="0" borderId="0" xfId="0" applyNumberFormat="1" applyFont="1" applyAlignment="1">
      <alignment horizontal="center" wrapText="1"/>
    </xf>
    <xf numFmtId="0" fontId="111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2" fontId="41" fillId="0" borderId="0" xfId="0" applyNumberFormat="1" applyFont="1" applyFill="1" applyAlignment="1">
      <alignment horizontal="center" vertical="center"/>
    </xf>
    <xf numFmtId="2" fontId="117" fillId="0" borderId="0" xfId="0" applyNumberFormat="1" applyFont="1" applyFill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91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110" fillId="0" borderId="0" xfId="0" applyNumberFormat="1" applyFont="1" applyAlignment="1">
      <alignment/>
    </xf>
    <xf numFmtId="2" fontId="37" fillId="0" borderId="1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left" wrapText="1"/>
    </xf>
    <xf numFmtId="2" fontId="37" fillId="0" borderId="0" xfId="0" applyNumberFormat="1" applyFont="1" applyAlignment="1">
      <alignment horizontal="left" wrapText="1"/>
    </xf>
    <xf numFmtId="2" fontId="37" fillId="0" borderId="12" xfId="0" applyNumberFormat="1" applyFont="1" applyBorder="1" applyAlignment="1">
      <alignment horizontal="right" wrapText="1"/>
    </xf>
    <xf numFmtId="0" fontId="7" fillId="35" borderId="10" xfId="0" applyFont="1" applyFill="1" applyBorder="1" applyAlignment="1" applyProtection="1">
      <alignment horizontal="center" wrapText="1"/>
      <protection locked="0"/>
    </xf>
    <xf numFmtId="2" fontId="7" fillId="35" borderId="10" xfId="0" applyNumberFormat="1" applyFont="1" applyFill="1" applyBorder="1" applyAlignment="1" applyProtection="1">
      <alignment horizontal="right" wrapText="1"/>
      <protection locked="0"/>
    </xf>
    <xf numFmtId="2" fontId="7" fillId="35" borderId="16" xfId="0" applyNumberFormat="1" applyFont="1" applyFill="1" applyBorder="1" applyAlignment="1" applyProtection="1">
      <alignment horizontal="right"/>
      <protection locked="0"/>
    </xf>
    <xf numFmtId="2" fontId="7" fillId="35" borderId="10" xfId="0" applyNumberFormat="1" applyFont="1" applyFill="1" applyBorder="1" applyAlignment="1" applyProtection="1">
      <alignment horizontal="right"/>
      <protection locked="0"/>
    </xf>
    <xf numFmtId="49" fontId="37" fillId="35" borderId="16" xfId="0" applyNumberFormat="1" applyFont="1" applyFill="1" applyBorder="1" applyAlignment="1" applyProtection="1">
      <alignment horizontal="center"/>
      <protection locked="0"/>
    </xf>
    <xf numFmtId="49" fontId="37" fillId="35" borderId="10" xfId="0" applyNumberFormat="1" applyFont="1" applyFill="1" applyBorder="1" applyAlignment="1" applyProtection="1">
      <alignment horizontal="center"/>
      <protection locked="0"/>
    </xf>
    <xf numFmtId="49" fontId="7" fillId="35" borderId="10" xfId="0" applyNumberFormat="1" applyFont="1" applyFill="1" applyBorder="1" applyAlignment="1" applyProtection="1">
      <alignment horizontal="center"/>
      <protection locked="0"/>
    </xf>
    <xf numFmtId="49" fontId="7" fillId="35" borderId="16" xfId="0" applyNumberFormat="1" applyFont="1" applyFill="1" applyBorder="1" applyAlignment="1" applyProtection="1">
      <alignment horizontal="center"/>
      <protection locked="0"/>
    </xf>
    <xf numFmtId="49" fontId="7" fillId="35" borderId="22" xfId="0" applyNumberFormat="1" applyFont="1" applyFill="1" applyBorder="1" applyAlignment="1" applyProtection="1">
      <alignment horizontal="center" vertical="center"/>
      <protection locked="0"/>
    </xf>
    <xf numFmtId="49" fontId="107" fillId="35" borderId="0" xfId="0" applyNumberFormat="1" applyFont="1" applyFill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202" fontId="7" fillId="0" borderId="0" xfId="0" applyNumberFormat="1" applyFont="1" applyAlignment="1" applyProtection="1">
      <alignment/>
      <protection locked="0"/>
    </xf>
    <xf numFmtId="202" fontId="7" fillId="0" borderId="0" xfId="0" applyNumberFormat="1" applyFont="1" applyAlignment="1" applyProtection="1">
      <alignment horizontal="right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202" fontId="38" fillId="0" borderId="0" xfId="0" applyNumberFormat="1" applyFont="1" applyAlignment="1" applyProtection="1">
      <alignment horizontal="center" vertical="center"/>
      <protection locked="0"/>
    </xf>
    <xf numFmtId="49" fontId="7" fillId="35" borderId="16" xfId="0" applyNumberFormat="1" applyFont="1" applyFill="1" applyBorder="1" applyAlignment="1" applyProtection="1">
      <alignment horizontal="center" wrapText="1"/>
      <protection locked="0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49" fontId="7" fillId="35" borderId="10" xfId="0" applyNumberFormat="1" applyFont="1" applyFill="1" applyBorder="1" applyAlignment="1" applyProtection="1">
      <alignment horizontal="left" wrapText="1"/>
      <protection locked="0"/>
    </xf>
    <xf numFmtId="49" fontId="37" fillId="35" borderId="19" xfId="0" applyNumberFormat="1" applyFont="1" applyFill="1" applyBorder="1" applyAlignment="1" applyProtection="1">
      <alignment horizontal="center" wrapText="1"/>
      <protection locked="0"/>
    </xf>
    <xf numFmtId="49" fontId="37" fillId="35" borderId="18" xfId="0" applyNumberFormat="1" applyFont="1" applyFill="1" applyBorder="1" applyAlignment="1" applyProtection="1">
      <alignment horizontal="center" wrapText="1"/>
      <protection locked="0"/>
    </xf>
    <xf numFmtId="49" fontId="7" fillId="35" borderId="18" xfId="0" applyNumberFormat="1" applyFont="1" applyFill="1" applyBorder="1" applyAlignment="1" applyProtection="1">
      <alignment horizont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202" fontId="7" fillId="0" borderId="0" xfId="0" applyNumberFormat="1" applyFont="1" applyAlignment="1" applyProtection="1">
      <alignment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202" fontId="38" fillId="0" borderId="0" xfId="0" applyNumberFormat="1" applyFont="1" applyAlignment="1" applyProtection="1">
      <alignment horizontal="center" vertical="center" wrapText="1"/>
      <protection locked="0"/>
    </xf>
    <xf numFmtId="2" fontId="7" fillId="35" borderId="16" xfId="0" applyNumberFormat="1" applyFont="1" applyFill="1" applyBorder="1" applyAlignment="1" applyProtection="1">
      <alignment horizontal="right" wrapText="1"/>
      <protection locked="0"/>
    </xf>
    <xf numFmtId="2" fontId="7" fillId="35" borderId="16" xfId="0" applyNumberFormat="1" applyFont="1" applyFill="1" applyBorder="1" applyAlignment="1" applyProtection="1">
      <alignment horizontal="right"/>
      <protection locked="0"/>
    </xf>
    <xf numFmtId="2" fontId="7" fillId="35" borderId="10" xfId="0" applyNumberFormat="1" applyFont="1" applyFill="1" applyBorder="1" applyAlignment="1" applyProtection="1">
      <alignment horizontal="right"/>
      <protection locked="0"/>
    </xf>
    <xf numFmtId="49" fontId="7" fillId="3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202" fontId="38" fillId="0" borderId="0" xfId="0" applyNumberFormat="1" applyFont="1" applyAlignment="1" applyProtection="1">
      <alignment horizontal="right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left" vertical="top" wrapText="1"/>
    </xf>
    <xf numFmtId="49" fontId="54" fillId="0" borderId="0" xfId="0" applyNumberFormat="1" applyFont="1" applyFill="1" applyAlignment="1">
      <alignment horizontal="right" vertical="top" wrapText="1"/>
    </xf>
    <xf numFmtId="0" fontId="37" fillId="0" borderId="0" xfId="0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right" vertical="top" wrapText="1"/>
    </xf>
    <xf numFmtId="0" fontId="40" fillId="0" borderId="0" xfId="0" applyFont="1" applyFill="1" applyAlignment="1">
      <alignment horizontal="left" vertical="top" wrapText="1"/>
    </xf>
    <xf numFmtId="49" fontId="77" fillId="0" borderId="0" xfId="0" applyNumberFormat="1" applyFont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49" fontId="107" fillId="35" borderId="0" xfId="0" applyNumberFormat="1" applyFont="1" applyFill="1" applyAlignment="1">
      <alignment horizontal="left" vertical="center"/>
    </xf>
    <xf numFmtId="49" fontId="75" fillId="0" borderId="0" xfId="0" applyNumberFormat="1" applyFont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49" fontId="7" fillId="35" borderId="22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7" fillId="35" borderId="22" xfId="0" applyFont="1" applyFill="1" applyBorder="1" applyAlignment="1" applyProtection="1">
      <alignment horizontal="center"/>
      <protection locked="0"/>
    </xf>
    <xf numFmtId="49" fontId="54" fillId="0" borderId="0" xfId="0" applyNumberFormat="1" applyFont="1" applyFill="1" applyAlignment="1">
      <alignment horizontal="right" vertical="top" wrapText="1"/>
    </xf>
    <xf numFmtId="49" fontId="40" fillId="13" borderId="14" xfId="0" applyNumberFormat="1" applyFont="1" applyFill="1" applyBorder="1" applyAlignment="1">
      <alignment horizontal="left" wrapText="1"/>
    </xf>
    <xf numFmtId="49" fontId="8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49" fontId="40" fillId="13" borderId="23" xfId="0" applyNumberFormat="1" applyFont="1" applyFill="1" applyBorder="1" applyAlignment="1">
      <alignment horizontal="left"/>
    </xf>
    <xf numFmtId="49" fontId="40" fillId="13" borderId="14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7" fillId="35" borderId="22" xfId="0" applyFont="1" applyFill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7" fillId="35" borderId="21" xfId="0" applyFont="1" applyFill="1" applyBorder="1" applyAlignment="1" applyProtection="1">
      <alignment horizontal="center" wrapText="1"/>
      <protection locked="0"/>
    </xf>
    <xf numFmtId="0" fontId="34" fillId="0" borderId="0" xfId="0" applyFont="1" applyAlignment="1">
      <alignment horizontal="right" vertical="center" wrapText="1"/>
    </xf>
    <xf numFmtId="49" fontId="40" fillId="13" borderId="23" xfId="0" applyNumberFormat="1" applyFont="1" applyFill="1" applyBorder="1" applyAlignment="1">
      <alignment horizontal="left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35" borderId="22" xfId="0" applyFont="1" applyFill="1" applyBorder="1" applyAlignment="1" applyProtection="1">
      <alignment horizontal="right"/>
      <protection locked="0"/>
    </xf>
    <xf numFmtId="0" fontId="63" fillId="0" borderId="0" xfId="0" applyFont="1" applyAlignment="1" applyProtection="1">
      <alignment horizontal="right" vertical="center"/>
      <protection locked="0"/>
    </xf>
    <xf numFmtId="0" fontId="7" fillId="35" borderId="21" xfId="0" applyFont="1" applyFill="1" applyBorder="1" applyAlignment="1" applyProtection="1">
      <alignment horizontal="right"/>
      <protection locked="0"/>
    </xf>
    <xf numFmtId="0" fontId="63" fillId="0" borderId="0" xfId="0" applyFont="1" applyAlignment="1">
      <alignment horizontal="right" vertical="center"/>
    </xf>
    <xf numFmtId="207" fontId="124" fillId="0" borderId="27" xfId="33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7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118" fillId="0" borderId="0" xfId="0" applyFont="1" applyFill="1" applyAlignment="1">
      <alignment horizontal="left" vertical="top" wrapText="1"/>
    </xf>
    <xf numFmtId="2" fontId="7" fillId="0" borderId="0" xfId="0" applyNumberFormat="1" applyFont="1" applyAlignment="1">
      <alignment horizontal="left" wrapText="1"/>
    </xf>
    <xf numFmtId="2" fontId="37" fillId="0" borderId="0" xfId="0" applyNumberFormat="1" applyFont="1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  <xf numFmtId="202" fontId="7" fillId="33" borderId="11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textRotation="90" wrapText="1"/>
    </xf>
    <xf numFmtId="0" fontId="7" fillId="33" borderId="30" xfId="0" applyFont="1" applyFill="1" applyBorder="1" applyAlignment="1">
      <alignment horizontal="center" vertical="center" textRotation="90" wrapText="1"/>
    </xf>
    <xf numFmtId="0" fontId="3" fillId="13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1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49" fontId="37" fillId="0" borderId="0" xfId="0" applyNumberFormat="1" applyFont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49" fontId="45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wrapText="1"/>
    </xf>
    <xf numFmtId="49" fontId="37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wrapText="1"/>
    </xf>
    <xf numFmtId="49" fontId="37" fillId="0" borderId="0" xfId="0" applyNumberFormat="1" applyFont="1" applyFill="1" applyAlignment="1">
      <alignment horizontal="center" wrapText="1"/>
    </xf>
    <xf numFmtId="49" fontId="40" fillId="0" borderId="0" xfId="0" applyNumberFormat="1" applyFont="1" applyFill="1" applyAlignment="1">
      <alignment horizontal="center" wrapText="1"/>
    </xf>
    <xf numFmtId="49" fontId="41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45" fillId="0" borderId="0" xfId="0" applyNumberFormat="1" applyFont="1" applyFill="1" applyAlignment="1">
      <alignment horizontal="center" wrapText="1"/>
    </xf>
    <xf numFmtId="49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49" fontId="3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2" fontId="12" fillId="0" borderId="10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1" fillId="0" borderId="12" xfId="0" applyNumberFormat="1" applyFont="1" applyBorder="1" applyAlignment="1">
      <alignment horizontal="right" wrapText="1"/>
    </xf>
    <xf numFmtId="0" fontId="37" fillId="0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2" fontId="37" fillId="0" borderId="0" xfId="0" applyNumberFormat="1" applyFont="1" applyBorder="1" applyAlignment="1">
      <alignment horizontal="right" wrapText="1"/>
    </xf>
    <xf numFmtId="2" fontId="37" fillId="0" borderId="31" xfId="0" applyNumberFormat="1" applyFont="1" applyBorder="1" applyAlignment="1">
      <alignment horizontal="right" wrapText="1"/>
    </xf>
    <xf numFmtId="2" fontId="3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top" wrapText="1"/>
    </xf>
    <xf numFmtId="2" fontId="37" fillId="0" borderId="0" xfId="0" applyNumberFormat="1" applyFont="1" applyFill="1" applyBorder="1" applyAlignment="1">
      <alignment horizontal="right" wrapText="1"/>
    </xf>
    <xf numFmtId="2" fontId="37" fillId="0" borderId="0" xfId="0" applyNumberFormat="1" applyFont="1" applyFill="1" applyBorder="1" applyAlignment="1">
      <alignment horizontal="right" wrapText="1"/>
    </xf>
    <xf numFmtId="2" fontId="37" fillId="0" borderId="32" xfId="0" applyNumberFormat="1" applyFont="1" applyFill="1" applyBorder="1" applyAlignment="1">
      <alignment horizontal="right" wrapText="1"/>
    </xf>
    <xf numFmtId="2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13" borderId="0" xfId="0" applyFont="1" applyFill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wrapText="1"/>
    </xf>
    <xf numFmtId="2" fontId="41" fillId="0" borderId="0" xfId="0" applyNumberFormat="1" applyFont="1" applyFill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wrapText="1"/>
    </xf>
    <xf numFmtId="2" fontId="7" fillId="0" borderId="32" xfId="0" applyNumberFormat="1" applyFont="1" applyFill="1" applyBorder="1" applyAlignment="1">
      <alignment horizontal="right" wrapText="1"/>
    </xf>
    <xf numFmtId="0" fontId="41" fillId="0" borderId="0" xfId="0" applyFont="1" applyFill="1" applyAlignment="1">
      <alignment horizontal="left" vertical="top" wrapText="1"/>
    </xf>
    <xf numFmtId="0" fontId="7" fillId="35" borderId="0" xfId="0" applyFont="1" applyFill="1" applyAlignment="1">
      <alignment wrapText="1"/>
    </xf>
    <xf numFmtId="2" fontId="37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2" fontId="7" fillId="0" borderId="0" xfId="0" applyNumberFormat="1" applyFont="1" applyFill="1" applyBorder="1" applyAlignment="1" applyProtection="1">
      <alignment horizontal="right" wrapText="1"/>
      <protection locked="0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2" fontId="37" fillId="0" borderId="0" xfId="0" applyNumberFormat="1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37" fillId="0" borderId="0" xfId="0" applyNumberFormat="1" applyFont="1" applyFill="1" applyBorder="1" applyAlignment="1">
      <alignment horizontal="left" wrapText="1"/>
    </xf>
    <xf numFmtId="49" fontId="37" fillId="0" borderId="0" xfId="0" applyNumberFormat="1" applyFont="1" applyBorder="1" applyAlignment="1">
      <alignment horizontal="left" wrapText="1"/>
    </xf>
    <xf numFmtId="49" fontId="37" fillId="0" borderId="21" xfId="0" applyNumberFormat="1" applyFont="1" applyBorder="1" applyAlignment="1">
      <alignment horizontal="left" wrapText="1"/>
    </xf>
    <xf numFmtId="49" fontId="37" fillId="0" borderId="21" xfId="0" applyNumberFormat="1" applyFont="1" applyFill="1" applyBorder="1" applyAlignment="1">
      <alignment horizontal="left" wrapText="1"/>
    </xf>
    <xf numFmtId="0" fontId="14" fillId="0" borderId="18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03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 applyProtection="1">
      <alignment horizontal="center" wrapText="1"/>
      <protection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34" fillId="35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2" fontId="37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49" fontId="7" fillId="0" borderId="18" xfId="34" applyNumberFormat="1" applyFont="1" applyFill="1" applyBorder="1" applyAlignment="1">
      <alignment horizontal="center" vertical="top" wrapText="1"/>
      <protection/>
    </xf>
    <xf numFmtId="49" fontId="7" fillId="0" borderId="10" xfId="34" applyNumberFormat="1" applyFont="1" applyFill="1" applyBorder="1" applyAlignment="1">
      <alignment horizontal="center" vertical="top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 wrapText="1"/>
    </xf>
    <xf numFmtId="2" fontId="37" fillId="35" borderId="10" xfId="0" applyNumberFormat="1" applyFont="1" applyFill="1" applyBorder="1" applyAlignment="1" applyProtection="1">
      <alignment horizontal="right" vertical="top"/>
      <protection locked="0"/>
    </xf>
    <xf numFmtId="0" fontId="37" fillId="35" borderId="10" xfId="0" applyFont="1" applyFill="1" applyBorder="1" applyAlignment="1" applyProtection="1">
      <alignment horizontal="right" vertical="top" wrapText="1"/>
      <protection locked="0"/>
    </xf>
    <xf numFmtId="49" fontId="7" fillId="0" borderId="16" xfId="0" applyNumberFormat="1" applyFont="1" applyFill="1" applyBorder="1" applyAlignment="1">
      <alignment vertical="top" wrapText="1"/>
    </xf>
    <xf numFmtId="49" fontId="7" fillId="0" borderId="36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37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vertical="top" wrapText="1"/>
    </xf>
    <xf numFmtId="49" fontId="7" fillId="0" borderId="37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top"/>
    </xf>
    <xf numFmtId="49" fontId="7" fillId="0" borderId="36" xfId="34" applyNumberFormat="1" applyFont="1" applyFill="1" applyBorder="1" applyAlignment="1">
      <alignment horizontal="center" wrapText="1"/>
      <protection/>
    </xf>
    <xf numFmtId="49" fontId="7" fillId="0" borderId="37" xfId="34" applyNumberFormat="1" applyFont="1" applyFill="1" applyBorder="1" applyAlignment="1">
      <alignment horizontal="center" wrapText="1"/>
      <protection/>
    </xf>
    <xf numFmtId="49" fontId="7" fillId="0" borderId="16" xfId="34" applyNumberFormat="1" applyFont="1" applyFill="1" applyBorder="1" applyAlignment="1">
      <alignment horizont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horizontal="left" vertical="top" wrapText="1"/>
    </xf>
    <xf numFmtId="2" fontId="45" fillId="0" borderId="0" xfId="0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7" fillId="35" borderId="38" xfId="0" applyNumberFormat="1" applyFont="1" applyFill="1" applyBorder="1" applyAlignment="1" applyProtection="1">
      <alignment horizontal="center" vertical="top"/>
      <protection locked="0"/>
    </xf>
    <xf numFmtId="49" fontId="7" fillId="35" borderId="39" xfId="0" applyNumberFormat="1" applyFont="1" applyFill="1" applyBorder="1" applyAlignment="1" applyProtection="1">
      <alignment horizontal="center" vertical="top"/>
      <protection locked="0"/>
    </xf>
    <xf numFmtId="49" fontId="7" fillId="35" borderId="19" xfId="0" applyNumberFormat="1" applyFont="1" applyFill="1" applyBorder="1" applyAlignment="1" applyProtection="1">
      <alignment horizontal="center" vertical="top"/>
      <protection locked="0"/>
    </xf>
    <xf numFmtId="49" fontId="37" fillId="35" borderId="10" xfId="0" applyNumberFormat="1" applyFont="1" applyFill="1" applyBorder="1" applyAlignment="1" applyProtection="1">
      <alignment horizontal="center" vertical="top"/>
      <protection locked="0"/>
    </xf>
    <xf numFmtId="2" fontId="7" fillId="35" borderId="10" xfId="0" applyNumberFormat="1" applyFont="1" applyFill="1" applyBorder="1" applyAlignment="1" applyProtection="1">
      <alignment horizontal="right" vertical="top"/>
      <protection/>
    </xf>
    <xf numFmtId="2" fontId="7" fillId="35" borderId="10" xfId="0" applyNumberFormat="1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right" vertical="top" wrapText="1"/>
      <protection/>
    </xf>
    <xf numFmtId="2" fontId="7" fillId="35" borderId="16" xfId="0" applyNumberFormat="1" applyFont="1" applyFill="1" applyBorder="1" applyAlignment="1" applyProtection="1">
      <alignment horizontal="right" vertical="top"/>
      <protection/>
    </xf>
    <xf numFmtId="2" fontId="7" fillId="35" borderId="36" xfId="0" applyNumberFormat="1" applyFont="1" applyFill="1" applyBorder="1" applyAlignment="1" applyProtection="1">
      <alignment horizontal="center"/>
      <protection/>
    </xf>
    <xf numFmtId="2" fontId="7" fillId="35" borderId="37" xfId="0" applyNumberFormat="1" applyFont="1" applyFill="1" applyBorder="1" applyAlignment="1" applyProtection="1">
      <alignment horizontal="center"/>
      <protection/>
    </xf>
    <xf numFmtId="2" fontId="7" fillId="35" borderId="16" xfId="0" applyNumberFormat="1" applyFont="1" applyFill="1" applyBorder="1" applyAlignment="1" applyProtection="1">
      <alignment horizontal="center"/>
      <protection/>
    </xf>
    <xf numFmtId="49" fontId="119" fillId="35" borderId="28" xfId="33" applyNumberFormat="1" applyFont="1" applyFill="1" applyBorder="1" applyAlignment="1" applyProtection="1">
      <alignment horizontal="center" vertical="center"/>
      <protection locked="0"/>
    </xf>
    <xf numFmtId="207" fontId="119" fillId="38" borderId="28" xfId="33" applyFont="1" applyFill="1" applyBorder="1" applyAlignment="1" applyProtection="1">
      <alignment horizontal="center"/>
      <protection locked="0"/>
    </xf>
    <xf numFmtId="207" fontId="124" fillId="0" borderId="27" xfId="33" applyFont="1" applyFill="1" applyBorder="1" applyAlignment="1" applyProtection="1">
      <alignment horizontal="center" vertical="center"/>
      <protection locked="0"/>
    </xf>
    <xf numFmtId="207" fontId="125" fillId="0" borderId="0" xfId="33" applyFont="1" applyFill="1" applyAlignment="1" applyProtection="1">
      <alignment horizontal="center" vertical="center"/>
      <protection locked="0"/>
    </xf>
    <xf numFmtId="208" fontId="119" fillId="0" borderId="0" xfId="33" applyNumberFormat="1" applyFont="1" applyFill="1" applyAlignment="1" applyProtection="1">
      <alignment/>
      <protection locked="0"/>
    </xf>
    <xf numFmtId="207" fontId="119" fillId="38" borderId="28" xfId="33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Fill="1" applyBorder="1" applyAlignment="1" applyProtection="1">
      <alignment horizontal="right"/>
      <protection/>
    </xf>
    <xf numFmtId="2" fontId="7" fillId="0" borderId="10" xfId="0" applyNumberFormat="1" applyFont="1" applyFill="1" applyBorder="1" applyAlignment="1" applyProtection="1">
      <alignment horizontal="right"/>
      <protection/>
    </xf>
    <xf numFmtId="2" fontId="7" fillId="0" borderId="16" xfId="0" applyNumberFormat="1" applyFont="1" applyFill="1" applyBorder="1" applyAlignment="1" applyProtection="1">
      <alignment horizontal="right" vertical="top" wrapText="1"/>
      <protection/>
    </xf>
    <xf numFmtId="2" fontId="7" fillId="0" borderId="10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31"/>
  <sheetViews>
    <sheetView view="pageBreakPreview" zoomScale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D16" sqref="D16:G16"/>
    </sheetView>
  </sheetViews>
  <sheetFormatPr defaultColWidth="9.140625" defaultRowHeight="12.75"/>
  <cols>
    <col min="1" max="1" width="9.140625" style="377" customWidth="1"/>
    <col min="2" max="2" width="5.57421875" style="374" customWidth="1"/>
    <col min="3" max="6" width="9.140625" style="377" customWidth="1"/>
    <col min="7" max="7" width="77.140625" style="377" customWidth="1"/>
    <col min="8" max="8" width="15.421875" style="388" bestFit="1" customWidth="1"/>
    <col min="9" max="9" width="10.140625" style="377" customWidth="1"/>
    <col min="10" max="10" width="3.00390625" style="379" hidden="1" customWidth="1"/>
    <col min="11" max="11" width="16.28125" style="265" hidden="1" customWidth="1"/>
    <col min="12" max="12" width="13.7109375" style="273" hidden="1" customWidth="1"/>
    <col min="13" max="13" width="2.28125" style="377" hidden="1" customWidth="1"/>
    <col min="14" max="14" width="15.57421875" style="377" hidden="1" customWidth="1"/>
    <col min="15" max="16" width="13.28125" style="377" hidden="1" customWidth="1"/>
    <col min="17" max="17" width="2.00390625" style="377" hidden="1" customWidth="1"/>
    <col min="18" max="18" width="16.7109375" style="380" hidden="1" customWidth="1"/>
    <col min="19" max="19" width="0" style="380" hidden="1" customWidth="1"/>
    <col min="20" max="20" width="11.140625" style="382" hidden="1" customWidth="1"/>
    <col min="21" max="21" width="0" style="377" hidden="1" customWidth="1"/>
    <col min="22" max="16384" width="9.140625" style="377" customWidth="1"/>
  </cols>
  <sheetData>
    <row r="1" spans="2:20" s="127" customFormat="1" ht="32.25" customHeight="1">
      <c r="B1" s="449" t="s">
        <v>141</v>
      </c>
      <c r="C1" s="449"/>
      <c r="D1" s="450" t="s">
        <v>142</v>
      </c>
      <c r="E1" s="450"/>
      <c r="F1" s="450"/>
      <c r="G1" s="450"/>
      <c r="H1" s="450"/>
      <c r="K1" s="263"/>
      <c r="L1" s="270"/>
      <c r="R1" s="281"/>
      <c r="S1" s="281"/>
      <c r="T1" s="282"/>
    </row>
    <row r="2" spans="2:20" s="127" customFormat="1" ht="15.75">
      <c r="B2" s="449" t="s">
        <v>143</v>
      </c>
      <c r="C2" s="449"/>
      <c r="D2" s="450" t="s">
        <v>188</v>
      </c>
      <c r="E2" s="450"/>
      <c r="F2" s="450"/>
      <c r="G2" s="450"/>
      <c r="H2" s="450"/>
      <c r="K2" s="263"/>
      <c r="L2" s="270"/>
      <c r="R2" s="281"/>
      <c r="S2" s="281"/>
      <c r="T2" s="282"/>
    </row>
    <row r="3" spans="2:20" s="127" customFormat="1" ht="15.75">
      <c r="B3" s="138"/>
      <c r="C3" s="355"/>
      <c r="D3" s="450"/>
      <c r="E3" s="450"/>
      <c r="F3" s="450"/>
      <c r="G3" s="450"/>
      <c r="H3" s="450"/>
      <c r="K3" s="263"/>
      <c r="L3" s="270"/>
      <c r="R3" s="281"/>
      <c r="S3" s="281"/>
      <c r="T3" s="282"/>
    </row>
    <row r="4" spans="2:20" s="128" customFormat="1" ht="23.25" customHeight="1">
      <c r="B4" s="451" t="s">
        <v>59</v>
      </c>
      <c r="C4" s="451"/>
      <c r="D4" s="451"/>
      <c r="E4" s="451"/>
      <c r="F4" s="451"/>
      <c r="G4" s="451"/>
      <c r="H4" s="451"/>
      <c r="J4" s="178"/>
      <c r="K4" s="264"/>
      <c r="L4" s="271"/>
      <c r="R4" s="279"/>
      <c r="S4" s="279"/>
      <c r="T4" s="283"/>
    </row>
    <row r="5" spans="2:20" s="128" customFormat="1" ht="15.75">
      <c r="B5" s="129"/>
      <c r="C5" s="129"/>
      <c r="D5" s="129"/>
      <c r="E5" s="129"/>
      <c r="F5" s="129"/>
      <c r="G5" s="129"/>
      <c r="H5" s="129"/>
      <c r="J5" s="178"/>
      <c r="K5" s="264"/>
      <c r="L5" s="271"/>
      <c r="R5" s="279"/>
      <c r="S5" s="279"/>
      <c r="T5" s="283"/>
    </row>
    <row r="6" spans="2:20" s="128" customFormat="1" ht="15.75">
      <c r="B6" s="354" t="s">
        <v>145</v>
      </c>
      <c r="C6" s="454" t="s">
        <v>218</v>
      </c>
      <c r="D6" s="454"/>
      <c r="E6" s="454"/>
      <c r="F6" s="454"/>
      <c r="G6" s="454"/>
      <c r="H6" s="354" t="s">
        <v>151</v>
      </c>
      <c r="J6" s="178"/>
      <c r="K6" s="264"/>
      <c r="L6" s="271"/>
      <c r="R6" s="279"/>
      <c r="S6" s="279"/>
      <c r="T6" s="283"/>
    </row>
    <row r="8" spans="2:20" s="128" customFormat="1" ht="15.75">
      <c r="B8" s="139" t="s">
        <v>172</v>
      </c>
      <c r="C8" s="136" t="s">
        <v>395</v>
      </c>
      <c r="D8" s="305" t="s">
        <v>192</v>
      </c>
      <c r="E8" s="455" t="s">
        <v>187</v>
      </c>
      <c r="F8" s="455"/>
      <c r="G8" s="455"/>
      <c r="H8" s="307">
        <f>'КСС_2.1'!G64</f>
        <v>0</v>
      </c>
      <c r="I8" s="25"/>
      <c r="J8" s="25"/>
      <c r="K8" s="262">
        <f>'КСС_2.1'!G64</f>
        <v>0</v>
      </c>
      <c r="L8" s="272">
        <f>K8-H8</f>
        <v>0</v>
      </c>
      <c r="N8" s="272">
        <f>K8+N19</f>
        <v>0</v>
      </c>
      <c r="O8" s="279">
        <f>N19</f>
        <v>0</v>
      </c>
      <c r="P8" s="280" t="e">
        <f>O8/N8</f>
        <v>#DIV/0!</v>
      </c>
      <c r="R8" s="279">
        <v>1460</v>
      </c>
      <c r="S8" s="279">
        <f>O8-R8</f>
        <v>-1460</v>
      </c>
      <c r="T8" s="283">
        <v>1460</v>
      </c>
    </row>
    <row r="9" spans="3:16" ht="15.75">
      <c r="C9" s="375"/>
      <c r="D9" s="376"/>
      <c r="H9" s="378"/>
      <c r="N9" s="277"/>
      <c r="O9" s="380"/>
      <c r="P9" s="381"/>
    </row>
    <row r="10" spans="2:20" s="128" customFormat="1" ht="15.75">
      <c r="B10" s="139" t="s">
        <v>173</v>
      </c>
      <c r="C10" s="136" t="s">
        <v>395</v>
      </c>
      <c r="D10" s="305" t="s">
        <v>191</v>
      </c>
      <c r="E10" s="456" t="s">
        <v>217</v>
      </c>
      <c r="F10" s="456"/>
      <c r="G10" s="456"/>
      <c r="H10" s="308">
        <f>'КСС_2.2'!G54</f>
        <v>0</v>
      </c>
      <c r="J10" s="178"/>
      <c r="K10" s="264" t="e">
        <f>'КСС_2.2'!#REF!</f>
        <v>#REF!</v>
      </c>
      <c r="L10" s="272" t="e">
        <f>K10-H10</f>
        <v>#REF!</v>
      </c>
      <c r="N10" s="272" t="e">
        <f>K10+O19</f>
        <v>#REF!</v>
      </c>
      <c r="O10" s="279" t="e">
        <f>O19</f>
        <v>#REF!</v>
      </c>
      <c r="P10" s="280" t="e">
        <f>O10/N10</f>
        <v>#REF!</v>
      </c>
      <c r="R10" s="279" t="e">
        <f>O10+S10</f>
        <v>#REF!</v>
      </c>
      <c r="S10" s="279" t="e">
        <f>S8+S12</f>
        <v>#DIV/0!</v>
      </c>
      <c r="T10" s="283">
        <v>9770</v>
      </c>
    </row>
    <row r="11" spans="3:16" ht="15.75">
      <c r="C11" s="375"/>
      <c r="D11" s="376"/>
      <c r="H11" s="378"/>
      <c r="N11" s="277"/>
      <c r="O11" s="380"/>
      <c r="P11" s="381"/>
    </row>
    <row r="12" spans="2:20" s="128" customFormat="1" ht="15.75">
      <c r="B12" s="139" t="s">
        <v>174</v>
      </c>
      <c r="C12" s="136" t="s">
        <v>395</v>
      </c>
      <c r="D12" s="305" t="s">
        <v>196</v>
      </c>
      <c r="E12" s="456" t="s">
        <v>213</v>
      </c>
      <c r="F12" s="456"/>
      <c r="G12" s="456"/>
      <c r="H12" s="309">
        <f>'КСС_2.3'!G27</f>
        <v>0</v>
      </c>
      <c r="J12" s="178"/>
      <c r="K12" s="264">
        <f>'КСС_2.3'!G27</f>
        <v>0</v>
      </c>
      <c r="L12" s="272">
        <f>K12-H12</f>
        <v>0</v>
      </c>
      <c r="N12" s="272" t="e">
        <f>K12+P19</f>
        <v>#DIV/0!</v>
      </c>
      <c r="O12" s="279" t="e">
        <f>P19</f>
        <v>#DIV/0!</v>
      </c>
      <c r="P12" s="280" t="e">
        <f>O12/N12</f>
        <v>#DIV/0!</v>
      </c>
      <c r="R12" s="279">
        <v>1395</v>
      </c>
      <c r="S12" s="279" t="e">
        <f>O12-R12</f>
        <v>#DIV/0!</v>
      </c>
      <c r="T12" s="283">
        <v>1390</v>
      </c>
    </row>
    <row r="13" spans="8:16" ht="16.5" thickBot="1">
      <c r="H13" s="383"/>
      <c r="N13" s="277"/>
      <c r="P13" s="381"/>
    </row>
    <row r="14" spans="2:20" s="379" customFormat="1" ht="16.5" thickBot="1">
      <c r="B14" s="376"/>
      <c r="D14" s="457" t="s">
        <v>185</v>
      </c>
      <c r="E14" s="457"/>
      <c r="F14" s="457"/>
      <c r="G14" s="457"/>
      <c r="H14" s="306">
        <f>H8+H10+H12</f>
        <v>0</v>
      </c>
      <c r="K14" s="266">
        <f>K18/1.2</f>
        <v>266666.6666666667</v>
      </c>
      <c r="L14" s="272">
        <f>L18/1.2</f>
        <v>266666.6666666667</v>
      </c>
      <c r="N14" s="384" t="e">
        <f>N8+N10+N12</f>
        <v>#REF!</v>
      </c>
      <c r="R14" s="385"/>
      <c r="S14" s="385"/>
      <c r="T14" s="386">
        <f>T8+T10+T12</f>
        <v>12620</v>
      </c>
    </row>
    <row r="15" spans="4:8" ht="16.5" thickBot="1">
      <c r="D15" s="130"/>
      <c r="E15" s="131"/>
      <c r="F15" s="132"/>
      <c r="G15" s="133"/>
      <c r="H15" s="134"/>
    </row>
    <row r="16" spans="4:11" ht="16.5" thickBot="1">
      <c r="D16" s="458" t="s">
        <v>155</v>
      </c>
      <c r="E16" s="458"/>
      <c r="F16" s="458"/>
      <c r="G16" s="458"/>
      <c r="H16" s="135">
        <f>0.2*H14</f>
        <v>0</v>
      </c>
      <c r="K16" s="265">
        <f>0.2*K14</f>
        <v>53333.33333333334</v>
      </c>
    </row>
    <row r="17" spans="4:8" ht="16.5" thickBot="1">
      <c r="D17" s="130"/>
      <c r="E17" s="131"/>
      <c r="F17" s="132"/>
      <c r="G17" s="133"/>
      <c r="H17" s="134"/>
    </row>
    <row r="18" spans="4:16" ht="16.5" thickBot="1">
      <c r="D18" s="452" t="s">
        <v>186</v>
      </c>
      <c r="E18" s="452"/>
      <c r="F18" s="452"/>
      <c r="G18" s="452"/>
      <c r="H18" s="306">
        <f>H14+H16</f>
        <v>0</v>
      </c>
      <c r="K18" s="265">
        <v>320000</v>
      </c>
      <c r="L18" s="277">
        <f>K18-H18</f>
        <v>320000</v>
      </c>
      <c r="N18" s="387" t="s">
        <v>266</v>
      </c>
      <c r="O18" s="387" t="s">
        <v>267</v>
      </c>
      <c r="P18" s="387" t="s">
        <v>268</v>
      </c>
    </row>
    <row r="19" spans="12:19" ht="15.75">
      <c r="L19" s="278">
        <f>L14/K14</f>
        <v>1</v>
      </c>
      <c r="N19" s="389">
        <f>L14*N20</f>
        <v>0</v>
      </c>
      <c r="O19" s="389" t="e">
        <f>L14*O20+72.43</f>
        <v>#REF!</v>
      </c>
      <c r="P19" s="389" t="e">
        <f>L14*P20</f>
        <v>#DIV/0!</v>
      </c>
      <c r="R19" s="390" t="e">
        <f>N19+O19+P19</f>
        <v>#REF!</v>
      </c>
      <c r="S19" s="380">
        <v>72.43</v>
      </c>
    </row>
    <row r="20" spans="14:16" ht="15.75">
      <c r="N20" s="391">
        <f>K8/K14</f>
        <v>0</v>
      </c>
      <c r="O20" s="391" t="e">
        <f>K10/H14</f>
        <v>#REF!</v>
      </c>
      <c r="P20" s="391" t="e">
        <f>K12/H14</f>
        <v>#DIV/0!</v>
      </c>
    </row>
    <row r="21" spans="2:20" s="47" customFormat="1" ht="15.75">
      <c r="B21" s="45"/>
      <c r="C21" s="88" t="s">
        <v>157</v>
      </c>
      <c r="D21" s="453" t="s">
        <v>158</v>
      </c>
      <c r="E21" s="453"/>
      <c r="F21" s="453"/>
      <c r="G21" s="453"/>
      <c r="H21" s="115"/>
      <c r="I21" s="392"/>
      <c r="J21" s="393"/>
      <c r="K21" s="267"/>
      <c r="L21" s="274"/>
      <c r="R21" s="394"/>
      <c r="S21" s="394"/>
      <c r="T21" s="395"/>
    </row>
    <row r="22" spans="2:20" s="53" customFormat="1" ht="15">
      <c r="B22" s="52"/>
      <c r="C22" s="52"/>
      <c r="D22" s="52"/>
      <c r="E22" s="52"/>
      <c r="F22" s="116"/>
      <c r="G22" s="116"/>
      <c r="H22" s="117"/>
      <c r="I22" s="396"/>
      <c r="J22" s="397"/>
      <c r="K22" s="268"/>
      <c r="L22" s="275"/>
      <c r="R22" s="398"/>
      <c r="S22" s="398"/>
      <c r="T22" s="399"/>
    </row>
    <row r="23" spans="2:20" s="53" customFormat="1" ht="15" customHeight="1">
      <c r="B23" s="52"/>
      <c r="C23" s="52"/>
      <c r="D23" s="52"/>
      <c r="E23" s="52"/>
      <c r="F23" s="116"/>
      <c r="G23" s="116"/>
      <c r="H23" s="117"/>
      <c r="I23" s="396"/>
      <c r="J23" s="397"/>
      <c r="K23" s="268"/>
      <c r="L23" s="275"/>
      <c r="R23" s="398"/>
      <c r="S23" s="398"/>
      <c r="T23" s="399"/>
    </row>
    <row r="24" spans="2:20" s="53" customFormat="1" ht="15">
      <c r="B24" s="52"/>
      <c r="C24" s="52"/>
      <c r="D24" s="52"/>
      <c r="E24" s="52"/>
      <c r="F24" s="116"/>
      <c r="G24" s="116"/>
      <c r="H24" s="117"/>
      <c r="I24" s="396"/>
      <c r="J24" s="397"/>
      <c r="K24" s="268"/>
      <c r="L24" s="275"/>
      <c r="R24" s="398"/>
      <c r="S24" s="398"/>
      <c r="T24" s="399"/>
    </row>
    <row r="25" spans="3:20" s="24" customFormat="1" ht="15">
      <c r="C25" s="58" t="s">
        <v>159</v>
      </c>
      <c r="D25" s="459"/>
      <c r="E25" s="459"/>
      <c r="F25" s="233"/>
      <c r="G25" s="357" t="s">
        <v>160</v>
      </c>
      <c r="H25" s="461"/>
      <c r="I25" s="461"/>
      <c r="J25" s="400"/>
      <c r="K25" s="269"/>
      <c r="L25" s="276"/>
      <c r="R25" s="401"/>
      <c r="S25" s="401"/>
      <c r="T25" s="402"/>
    </row>
    <row r="26" spans="2:20" s="24" customFormat="1" ht="12.75">
      <c r="B26" s="82"/>
      <c r="C26" s="82"/>
      <c r="D26" s="60"/>
      <c r="E26" s="82"/>
      <c r="F26" s="61"/>
      <c r="G26" s="230"/>
      <c r="H26" s="419"/>
      <c r="I26" s="419"/>
      <c r="J26" s="400"/>
      <c r="K26" s="269"/>
      <c r="L26" s="276"/>
      <c r="R26" s="401"/>
      <c r="S26" s="401"/>
      <c r="T26" s="402"/>
    </row>
    <row r="27" spans="2:20" s="24" customFormat="1" ht="15">
      <c r="B27" s="82"/>
      <c r="C27" s="82"/>
      <c r="D27" s="83"/>
      <c r="E27" s="84"/>
      <c r="F27" s="61"/>
      <c r="G27" s="229"/>
      <c r="H27" s="461"/>
      <c r="I27" s="461"/>
      <c r="J27" s="400"/>
      <c r="K27" s="269"/>
      <c r="L27" s="276"/>
      <c r="R27" s="401"/>
      <c r="S27" s="401"/>
      <c r="T27" s="402"/>
    </row>
    <row r="28" spans="2:20" s="24" customFormat="1" ht="12.75">
      <c r="B28" s="82"/>
      <c r="C28" s="82"/>
      <c r="D28" s="60"/>
      <c r="E28" s="82"/>
      <c r="F28" s="118"/>
      <c r="G28" s="231"/>
      <c r="H28" s="600" t="s">
        <v>161</v>
      </c>
      <c r="I28" s="600"/>
      <c r="J28" s="400"/>
      <c r="K28" s="269"/>
      <c r="L28" s="276"/>
      <c r="R28" s="401"/>
      <c r="S28" s="401"/>
      <c r="T28" s="402"/>
    </row>
    <row r="29" spans="2:20" s="24" customFormat="1" ht="12.75">
      <c r="B29" s="82"/>
      <c r="C29" s="82"/>
      <c r="D29" s="60"/>
      <c r="E29" s="82"/>
      <c r="F29" s="118"/>
      <c r="G29" s="232"/>
      <c r="H29" s="439"/>
      <c r="I29" s="417"/>
      <c r="J29" s="400"/>
      <c r="K29" s="269"/>
      <c r="L29" s="276"/>
      <c r="R29" s="401"/>
      <c r="S29" s="401"/>
      <c r="T29" s="402"/>
    </row>
    <row r="30" spans="2:20" s="24" customFormat="1" ht="15">
      <c r="B30" s="82"/>
      <c r="C30" s="82"/>
      <c r="D30" s="83"/>
      <c r="E30" s="84"/>
      <c r="F30" s="61"/>
      <c r="G30" s="229"/>
      <c r="H30" s="461"/>
      <c r="I30" s="461"/>
      <c r="J30" s="400"/>
      <c r="K30" s="269"/>
      <c r="L30" s="276"/>
      <c r="R30" s="401"/>
      <c r="S30" s="401"/>
      <c r="T30" s="402"/>
    </row>
    <row r="31" spans="2:20" s="24" customFormat="1" ht="12.75">
      <c r="B31" s="82"/>
      <c r="C31" s="82"/>
      <c r="D31" s="60"/>
      <c r="E31" s="85"/>
      <c r="F31" s="120"/>
      <c r="G31" s="231"/>
      <c r="H31" s="460" t="s">
        <v>162</v>
      </c>
      <c r="I31" s="460"/>
      <c r="J31" s="400"/>
      <c r="K31" s="269"/>
      <c r="L31" s="276"/>
      <c r="R31" s="401"/>
      <c r="S31" s="401"/>
      <c r="T31" s="402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8:G29 F21:F27 F30:F31 H28 G25 C25:D25 B21:D24 B26:D31 E21:E31" name="Range1"/>
  </protectedRanges>
  <mergeCells count="20">
    <mergeCell ref="D25:E25"/>
    <mergeCell ref="H31:I31"/>
    <mergeCell ref="H28:I28"/>
    <mergeCell ref="H30:I30"/>
    <mergeCell ref="H27:I27"/>
    <mergeCell ref="H25:I25"/>
    <mergeCell ref="D18:G18"/>
    <mergeCell ref="D21:G21"/>
    <mergeCell ref="C6:G6"/>
    <mergeCell ref="E8:G8"/>
    <mergeCell ref="E10:G10"/>
    <mergeCell ref="E12:G12"/>
    <mergeCell ref="D14:G14"/>
    <mergeCell ref="D16:G16"/>
    <mergeCell ref="B1:C1"/>
    <mergeCell ref="D1:H1"/>
    <mergeCell ref="B2:C2"/>
    <mergeCell ref="D2:H2"/>
    <mergeCell ref="D3:H3"/>
    <mergeCell ref="B4:H4"/>
  </mergeCells>
  <printOptions horizontalCentered="1" verticalCentered="1"/>
  <pageMargins left="0.2755905511811024" right="0.2362204724409449" top="0.7480314960629921" bottom="0.42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="130" zoomScaleSheetLayoutView="130" zoomScalePageLayoutView="0" workbookViewId="0" topLeftCell="A5">
      <selection activeCell="K13" sqref="K13"/>
    </sheetView>
  </sheetViews>
  <sheetFormatPr defaultColWidth="9.140625" defaultRowHeight="12.75"/>
  <cols>
    <col min="1" max="1" width="5.28125" style="221" customWidth="1"/>
    <col min="2" max="2" width="12.00390625" style="221" customWidth="1"/>
    <col min="3" max="3" width="47.00390625" style="213" customWidth="1"/>
    <col min="4" max="4" width="6.57421875" style="213" customWidth="1"/>
    <col min="5" max="7" width="6.421875" style="213" customWidth="1"/>
    <col min="8" max="8" width="5.57421875" style="213" customWidth="1"/>
    <col min="9" max="10" width="9.00390625" style="213" customWidth="1"/>
    <col min="11" max="11" width="8.00390625" style="213" customWidth="1"/>
    <col min="12" max="12" width="11.00390625" style="213" customWidth="1"/>
    <col min="13" max="16384" width="9.140625" style="213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207" t="s">
        <v>193</v>
      </c>
      <c r="C3" s="450" t="s">
        <v>125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s="227" customFormat="1" ht="15.75">
      <c r="A5" s="509" t="s">
        <v>89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s="220" customFormat="1" ht="16.5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214" t="s">
        <v>5</v>
      </c>
      <c r="F8" s="214" t="s">
        <v>6</v>
      </c>
      <c r="G8" s="214" t="s">
        <v>7</v>
      </c>
      <c r="H8" s="508"/>
      <c r="I8" s="211" t="s">
        <v>242</v>
      </c>
      <c r="J8" s="211" t="s">
        <v>241</v>
      </c>
      <c r="K8" s="505"/>
      <c r="L8" s="506"/>
    </row>
    <row r="9" spans="1:12" s="216" customFormat="1" ht="14.25" thickBot="1" thickTop="1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  <c r="J9" s="215">
        <v>10</v>
      </c>
      <c r="K9" s="215">
        <v>11</v>
      </c>
      <c r="L9" s="215">
        <v>12</v>
      </c>
    </row>
    <row r="10" spans="1:2" s="218" customFormat="1" ht="7.5" thickTop="1">
      <c r="A10" s="217"/>
      <c r="B10" s="217"/>
    </row>
    <row r="11" spans="1:7" s="7" customFormat="1" ht="12.75">
      <c r="A11" s="255"/>
      <c r="B11" s="255"/>
      <c r="C11" s="577" t="s">
        <v>11</v>
      </c>
      <c r="D11" s="255"/>
      <c r="E11" s="576"/>
      <c r="F11" s="576"/>
      <c r="G11" s="576"/>
    </row>
    <row r="12" spans="1:12" ht="12.75">
      <c r="A12" s="219">
        <v>1</v>
      </c>
      <c r="B12" s="559"/>
      <c r="C12" s="234" t="s">
        <v>84</v>
      </c>
      <c r="D12" s="219" t="s">
        <v>13</v>
      </c>
      <c r="E12" s="234"/>
      <c r="F12" s="234"/>
      <c r="G12" s="234"/>
      <c r="H12" s="234"/>
      <c r="I12" s="234"/>
      <c r="J12" s="364">
        <v>3</v>
      </c>
      <c r="K12" s="365"/>
      <c r="L12" s="364">
        <f>J12*K12</f>
        <v>0</v>
      </c>
    </row>
    <row r="13" spans="1:12" ht="12.75">
      <c r="A13" s="219">
        <v>2</v>
      </c>
      <c r="B13" s="361" t="s">
        <v>123</v>
      </c>
      <c r="C13" s="234" t="s">
        <v>82</v>
      </c>
      <c r="D13" s="219" t="s">
        <v>13</v>
      </c>
      <c r="E13" s="234"/>
      <c r="F13" s="234"/>
      <c r="G13" s="234"/>
      <c r="H13" s="234"/>
      <c r="I13" s="234"/>
      <c r="J13" s="364">
        <v>1</v>
      </c>
      <c r="K13" s="366">
        <f>ПКС_1!G39</f>
        <v>0</v>
      </c>
      <c r="L13" s="364">
        <f>J13*K13</f>
        <v>0</v>
      </c>
    </row>
    <row r="14" spans="1:12" ht="12.75">
      <c r="A14" s="219">
        <v>3</v>
      </c>
      <c r="B14" s="559"/>
      <c r="C14" s="234" t="s">
        <v>88</v>
      </c>
      <c r="D14" s="219" t="s">
        <v>13</v>
      </c>
      <c r="E14" s="234"/>
      <c r="F14" s="234"/>
      <c r="G14" s="234"/>
      <c r="H14" s="234"/>
      <c r="I14" s="234"/>
      <c r="J14" s="364">
        <v>2</v>
      </c>
      <c r="K14" s="365"/>
      <c r="L14" s="364">
        <f>J14*K14</f>
        <v>0</v>
      </c>
    </row>
    <row r="15" spans="4:12" ht="13.5" thickBot="1">
      <c r="D15" s="221"/>
      <c r="J15" s="556"/>
      <c r="K15" s="556"/>
      <c r="L15" s="222"/>
    </row>
    <row r="16" spans="4:12" ht="13.5" thickBot="1">
      <c r="D16" s="221"/>
      <c r="J16" s="560" t="s">
        <v>24</v>
      </c>
      <c r="K16" s="561"/>
      <c r="L16" s="557">
        <f>SUM(L12:L14)</f>
        <v>0</v>
      </c>
    </row>
    <row r="17" spans="4:10" ht="12.75" customHeight="1">
      <c r="D17" s="221"/>
      <c r="H17" s="510"/>
      <c r="I17" s="511"/>
      <c r="J17" s="511"/>
    </row>
    <row r="18" spans="1:12" s="2" customFormat="1" ht="15">
      <c r="A18" s="58" t="s">
        <v>159</v>
      </c>
      <c r="B18" s="442"/>
      <c r="C18" s="81"/>
      <c r="G18" s="465" t="s">
        <v>160</v>
      </c>
      <c r="H18" s="465"/>
      <c r="I18" s="465"/>
      <c r="J18" s="602"/>
      <c r="K18" s="602"/>
      <c r="L18" s="602"/>
    </row>
    <row r="19" spans="1:12" s="2" customFormat="1" ht="12.75">
      <c r="A19" s="60"/>
      <c r="B19" s="82"/>
      <c r="C19" s="60"/>
      <c r="I19" s="82"/>
      <c r="J19" s="61"/>
      <c r="K19" s="437"/>
      <c r="L19" s="419"/>
    </row>
    <row r="20" spans="1:12" s="2" customFormat="1" ht="15">
      <c r="A20" s="60"/>
      <c r="B20" s="82"/>
      <c r="C20" s="83"/>
      <c r="I20" s="84"/>
      <c r="J20" s="603"/>
      <c r="K20" s="603"/>
      <c r="L20" s="603"/>
    </row>
    <row r="21" spans="1:12" s="2" customFormat="1" ht="12.75">
      <c r="A21" s="60"/>
      <c r="B21" s="82"/>
      <c r="C21" s="60"/>
      <c r="I21" s="82"/>
      <c r="J21" s="601" t="s">
        <v>161</v>
      </c>
      <c r="K21" s="601"/>
      <c r="L21" s="601"/>
    </row>
    <row r="22" spans="1:12" s="2" customFormat="1" ht="12.75">
      <c r="A22" s="60"/>
      <c r="B22" s="82"/>
      <c r="C22" s="60"/>
      <c r="I22" s="82"/>
      <c r="J22" s="119"/>
      <c r="K22" s="438"/>
      <c r="L22" s="439"/>
    </row>
    <row r="23" spans="1:12" s="2" customFormat="1" ht="15">
      <c r="A23" s="60"/>
      <c r="B23" s="82"/>
      <c r="C23" s="83"/>
      <c r="I23" s="84"/>
      <c r="J23" s="603"/>
      <c r="K23" s="603"/>
      <c r="L23" s="603"/>
    </row>
    <row r="24" spans="1:12" s="2" customFormat="1" ht="12.75">
      <c r="A24" s="60"/>
      <c r="B24" s="82"/>
      <c r="C24" s="60"/>
      <c r="I24" s="85"/>
      <c r="J24" s="476" t="s">
        <v>162</v>
      </c>
      <c r="K24" s="476"/>
      <c r="L24" s="476"/>
    </row>
    <row r="25" spans="4:10" ht="12.75">
      <c r="D25" s="221"/>
      <c r="H25" s="512"/>
      <c r="I25" s="512"/>
      <c r="J25" s="512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18 J18:J21 A18:C24 I19:I24 K22 J23" name="Range1_1"/>
  </protectedRanges>
  <mergeCells count="24">
    <mergeCell ref="J24:L24"/>
    <mergeCell ref="J16:K16"/>
    <mergeCell ref="G18:I18"/>
    <mergeCell ref="J18:L18"/>
    <mergeCell ref="J20:L20"/>
    <mergeCell ref="J21:L21"/>
    <mergeCell ref="J23:L23"/>
    <mergeCell ref="H17:J17"/>
    <mergeCell ref="H25:J25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26" right="0.24" top="0.7480314960629921" bottom="0.4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="130" zoomScaleSheetLayoutView="130" zoomScalePageLayoutView="0" workbookViewId="0" topLeftCell="A10">
      <selection activeCell="A12" sqref="A12:IV21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8.00390625" style="167" customWidth="1"/>
    <col min="12" max="12" width="11.00390625" style="167" customWidth="1"/>
    <col min="13" max="16384" width="9.140625" style="167" customWidth="1"/>
  </cols>
  <sheetData>
    <row r="1" spans="1:12" s="3" customFormat="1" ht="15.75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15.75">
      <c r="A3" s="210"/>
      <c r="B3" s="444" t="s">
        <v>193</v>
      </c>
      <c r="C3" s="450" t="s">
        <v>238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5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246" customFormat="1" ht="15.75">
      <c r="A5" s="497" t="s">
        <v>95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6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s="10" customFormat="1" ht="14.25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12" s="7" customFormat="1" ht="12.75">
      <c r="A11" s="250" t="s">
        <v>16</v>
      </c>
      <c r="B11" s="501" t="s">
        <v>17</v>
      </c>
      <c r="C11" s="501"/>
      <c r="D11" s="445"/>
      <c r="E11" s="445"/>
      <c r="F11" s="445"/>
      <c r="G11" s="445"/>
      <c r="H11" s="445"/>
      <c r="I11" s="445"/>
      <c r="J11" s="445"/>
      <c r="K11" s="445"/>
      <c r="L11" s="251"/>
    </row>
    <row r="12" spans="1:12" s="246" customFormat="1" ht="12.75">
      <c r="A12" s="545">
        <v>1</v>
      </c>
      <c r="B12" s="407"/>
      <c r="C12" s="543" t="s">
        <v>68</v>
      </c>
      <c r="D12" s="545" t="s">
        <v>34</v>
      </c>
      <c r="E12" s="544">
        <v>0.3</v>
      </c>
      <c r="F12" s="544">
        <v>0.3</v>
      </c>
      <c r="G12" s="544">
        <v>0.5</v>
      </c>
      <c r="H12" s="543"/>
      <c r="I12" s="544">
        <v>0.05</v>
      </c>
      <c r="J12" s="122">
        <v>0.05</v>
      </c>
      <c r="K12" s="408"/>
      <c r="L12" s="122">
        <f>J12*K12</f>
        <v>0</v>
      </c>
    </row>
    <row r="13" spans="1:12" s="246" customFormat="1" ht="12.75">
      <c r="A13" s="545">
        <v>2</v>
      </c>
      <c r="B13" s="407"/>
      <c r="C13" s="543" t="s">
        <v>18</v>
      </c>
      <c r="D13" s="545" t="s">
        <v>34</v>
      </c>
      <c r="E13" s="543"/>
      <c r="F13" s="543"/>
      <c r="G13" s="543"/>
      <c r="H13" s="543"/>
      <c r="I13" s="544">
        <v>0.05</v>
      </c>
      <c r="J13" s="122">
        <v>0.05</v>
      </c>
      <c r="K13" s="408"/>
      <c r="L13" s="122">
        <f aca="true" t="shared" si="0" ref="L13:L21">J13*K13</f>
        <v>0</v>
      </c>
    </row>
    <row r="14" spans="1:12" s="246" customFormat="1" ht="12.75">
      <c r="A14" s="545">
        <v>3</v>
      </c>
      <c r="B14" s="407"/>
      <c r="C14" s="543" t="s">
        <v>27</v>
      </c>
      <c r="D14" s="545" t="s">
        <v>33</v>
      </c>
      <c r="E14" s="544">
        <v>0.09</v>
      </c>
      <c r="F14" s="543"/>
      <c r="G14" s="543"/>
      <c r="H14" s="543"/>
      <c r="I14" s="544">
        <v>0.09</v>
      </c>
      <c r="J14" s="122">
        <v>0.1</v>
      </c>
      <c r="K14" s="408"/>
      <c r="L14" s="122">
        <f t="shared" si="0"/>
        <v>0</v>
      </c>
    </row>
    <row r="15" spans="1:12" s="30" customFormat="1" ht="12.75">
      <c r="A15" s="362"/>
      <c r="B15" s="578"/>
      <c r="C15" s="363"/>
      <c r="D15" s="362"/>
      <c r="E15" s="28"/>
      <c r="F15" s="363"/>
      <c r="G15" s="363"/>
      <c r="H15" s="363"/>
      <c r="I15" s="28"/>
      <c r="J15" s="163"/>
      <c r="K15" s="579"/>
      <c r="L15" s="163"/>
    </row>
    <row r="16" spans="1:12" s="7" customFormat="1" ht="12.75">
      <c r="A16" s="580" t="s">
        <v>8</v>
      </c>
      <c r="B16" s="583" t="s">
        <v>28</v>
      </c>
      <c r="C16" s="583"/>
      <c r="D16" s="580"/>
      <c r="E16" s="581"/>
      <c r="F16" s="581"/>
      <c r="G16" s="581"/>
      <c r="H16" s="581"/>
      <c r="I16" s="581"/>
      <c r="J16" s="582"/>
      <c r="K16" s="575"/>
      <c r="L16" s="564"/>
    </row>
    <row r="17" spans="1:12" ht="25.5" customHeight="1">
      <c r="A17" s="545">
        <v>1</v>
      </c>
      <c r="B17" s="407"/>
      <c r="C17" s="543" t="s">
        <v>390</v>
      </c>
      <c r="D17" s="545" t="s">
        <v>33</v>
      </c>
      <c r="E17" s="544">
        <v>0.3</v>
      </c>
      <c r="F17" s="543"/>
      <c r="G17" s="544">
        <v>0.5</v>
      </c>
      <c r="H17" s="544">
        <v>4</v>
      </c>
      <c r="I17" s="544">
        <v>0.6</v>
      </c>
      <c r="J17" s="122">
        <v>0.6</v>
      </c>
      <c r="K17" s="408"/>
      <c r="L17" s="122">
        <f t="shared" si="0"/>
        <v>0</v>
      </c>
    </row>
    <row r="18" spans="1:12" s="246" customFormat="1" ht="12.75">
      <c r="A18" s="545">
        <v>2</v>
      </c>
      <c r="B18" s="407"/>
      <c r="C18" s="543" t="s">
        <v>46</v>
      </c>
      <c r="D18" s="545" t="s">
        <v>14</v>
      </c>
      <c r="E18" s="543"/>
      <c r="F18" s="543"/>
      <c r="G18" s="543"/>
      <c r="H18" s="543"/>
      <c r="I18" s="543"/>
      <c r="J18" s="122">
        <v>11.5</v>
      </c>
      <c r="K18" s="408"/>
      <c r="L18" s="122">
        <f t="shared" si="0"/>
        <v>0</v>
      </c>
    </row>
    <row r="19" spans="1:12" s="246" customFormat="1" ht="12.75">
      <c r="A19" s="545">
        <v>3</v>
      </c>
      <c r="B19" s="407"/>
      <c r="C19" s="543" t="s">
        <v>73</v>
      </c>
      <c r="D19" s="545" t="s">
        <v>34</v>
      </c>
      <c r="E19" s="544">
        <v>0.3</v>
      </c>
      <c r="F19" s="544">
        <v>0.3</v>
      </c>
      <c r="G19" s="544">
        <v>0.5</v>
      </c>
      <c r="H19" s="543"/>
      <c r="I19" s="544">
        <v>0.05</v>
      </c>
      <c r="J19" s="122">
        <v>0.05</v>
      </c>
      <c r="K19" s="408"/>
      <c r="L19" s="122">
        <f t="shared" si="0"/>
        <v>0</v>
      </c>
    </row>
    <row r="20" spans="1:12" s="246" customFormat="1" ht="12.75">
      <c r="A20" s="545">
        <v>4</v>
      </c>
      <c r="B20" s="407"/>
      <c r="C20" s="543" t="s">
        <v>47</v>
      </c>
      <c r="D20" s="545" t="s">
        <v>45</v>
      </c>
      <c r="E20" s="544">
        <v>0.05</v>
      </c>
      <c r="F20" s="543"/>
      <c r="G20" s="543"/>
      <c r="H20" s="543"/>
      <c r="I20" s="544">
        <v>0.05</v>
      </c>
      <c r="J20" s="122">
        <v>0.05</v>
      </c>
      <c r="K20" s="408"/>
      <c r="L20" s="122">
        <f t="shared" si="0"/>
        <v>0</v>
      </c>
    </row>
    <row r="21" spans="1:12" ht="12.75">
      <c r="A21" s="545">
        <v>5</v>
      </c>
      <c r="B21" s="407"/>
      <c r="C21" s="543" t="s">
        <v>2</v>
      </c>
      <c r="D21" s="545" t="s">
        <v>33</v>
      </c>
      <c r="E21" s="544">
        <v>0.3</v>
      </c>
      <c r="F21" s="544">
        <v>0.5</v>
      </c>
      <c r="G21" s="543"/>
      <c r="H21" s="544">
        <v>4</v>
      </c>
      <c r="I21" s="544">
        <v>0.6</v>
      </c>
      <c r="J21" s="122">
        <v>1</v>
      </c>
      <c r="K21" s="408"/>
      <c r="L21" s="122">
        <f t="shared" si="0"/>
        <v>0</v>
      </c>
    </row>
    <row r="22" spans="4:12" ht="13.5" thickBot="1">
      <c r="D22" s="259"/>
      <c r="J22" s="373"/>
      <c r="K22" s="373"/>
      <c r="L22" s="373"/>
    </row>
    <row r="23" spans="4:12" ht="13.5" thickBot="1">
      <c r="D23" s="259"/>
      <c r="J23" s="560" t="s">
        <v>24</v>
      </c>
      <c r="K23" s="561"/>
      <c r="L23" s="406">
        <f>SUM(L12:L21)</f>
        <v>0</v>
      </c>
    </row>
    <row r="24" spans="4:10" ht="12.75">
      <c r="D24" s="259"/>
      <c r="H24" s="517"/>
      <c r="I24" s="517"/>
      <c r="J24" s="517"/>
    </row>
    <row r="25" spans="1:12" s="2" customFormat="1" ht="15">
      <c r="A25" s="58" t="s">
        <v>159</v>
      </c>
      <c r="B25" s="442"/>
      <c r="C25" s="81"/>
      <c r="G25" s="465" t="s">
        <v>160</v>
      </c>
      <c r="H25" s="465"/>
      <c r="I25" s="465"/>
      <c r="J25" s="602"/>
      <c r="K25" s="602"/>
      <c r="L25" s="602"/>
    </row>
    <row r="26" spans="1:12" s="2" customFormat="1" ht="12.75">
      <c r="A26" s="60"/>
      <c r="B26" s="82"/>
      <c r="C26" s="60"/>
      <c r="I26" s="82"/>
      <c r="J26" s="61"/>
      <c r="K26" s="437"/>
      <c r="L26" s="419"/>
    </row>
    <row r="27" spans="1:12" s="2" customFormat="1" ht="15">
      <c r="A27" s="60"/>
      <c r="B27" s="82"/>
      <c r="C27" s="83"/>
      <c r="I27" s="84"/>
      <c r="J27" s="603"/>
      <c r="K27" s="603"/>
      <c r="L27" s="603"/>
    </row>
    <row r="28" spans="1:12" s="2" customFormat="1" ht="12.75">
      <c r="A28" s="60"/>
      <c r="B28" s="82"/>
      <c r="C28" s="60"/>
      <c r="I28" s="82"/>
      <c r="J28" s="601" t="s">
        <v>161</v>
      </c>
      <c r="K28" s="601"/>
      <c r="L28" s="601"/>
    </row>
    <row r="29" spans="1:12" s="2" customFormat="1" ht="12.75">
      <c r="A29" s="60"/>
      <c r="B29" s="82"/>
      <c r="C29" s="60"/>
      <c r="I29" s="82"/>
      <c r="J29" s="119"/>
      <c r="K29" s="438"/>
      <c r="L29" s="439"/>
    </row>
    <row r="30" spans="1:12" s="2" customFormat="1" ht="15">
      <c r="A30" s="60"/>
      <c r="B30" s="82"/>
      <c r="C30" s="83"/>
      <c r="I30" s="84"/>
      <c r="J30" s="603"/>
      <c r="K30" s="603"/>
      <c r="L30" s="603"/>
    </row>
    <row r="31" spans="1:12" s="2" customFormat="1" ht="12.75">
      <c r="A31" s="60"/>
      <c r="B31" s="82"/>
      <c r="C31" s="60"/>
      <c r="I31" s="85"/>
      <c r="J31" s="476" t="s">
        <v>162</v>
      </c>
      <c r="K31" s="476"/>
      <c r="L31" s="476"/>
    </row>
    <row r="32" spans="4:10" ht="12.75">
      <c r="D32" s="259"/>
      <c r="H32" s="518"/>
      <c r="I32" s="518"/>
      <c r="J32" s="518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5 J25:J28 A25:C31 I26:I31 K29 J30" name="Range1_1"/>
  </protectedRanges>
  <mergeCells count="26">
    <mergeCell ref="J28:L28"/>
    <mergeCell ref="J30:L30"/>
    <mergeCell ref="J31:L31"/>
    <mergeCell ref="J23:K23"/>
    <mergeCell ref="B16:C16"/>
    <mergeCell ref="B11:C11"/>
    <mergeCell ref="G25:I25"/>
    <mergeCell ref="J25:L25"/>
    <mergeCell ref="J27:L27"/>
    <mergeCell ref="H24:J24"/>
    <mergeCell ref="H32:J32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2362204724409449" right="0.1968503937007874" top="0.7480314960629921" bottom="0.43307086614173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4"/>
  <sheetViews>
    <sheetView view="pageBreakPreview" zoomScale="120" zoomScaleSheetLayoutView="120" zoomScalePageLayoutView="0" workbookViewId="0" topLeftCell="A25">
      <selection activeCell="A12" sqref="A12:IV53"/>
    </sheetView>
  </sheetViews>
  <sheetFormatPr defaultColWidth="9.140625" defaultRowHeight="12.75"/>
  <cols>
    <col min="1" max="1" width="5.28125" style="195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9" width="9.00390625" style="167" customWidth="1"/>
    <col min="10" max="10" width="9.00390625" style="373" customWidth="1"/>
    <col min="11" max="11" width="8.00390625" style="373" customWidth="1"/>
    <col min="12" max="12" width="11.00390625" style="373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237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5.75">
      <c r="A4" s="519"/>
      <c r="B4" s="245"/>
      <c r="C4" s="245"/>
      <c r="D4" s="245"/>
      <c r="E4" s="245"/>
      <c r="F4" s="245"/>
      <c r="G4" s="245"/>
      <c r="H4" s="245"/>
      <c r="I4" s="245"/>
      <c r="J4" s="367"/>
      <c r="K4" s="367"/>
      <c r="L4" s="367"/>
    </row>
    <row r="5" spans="1:12" s="246" customFormat="1" ht="15.75">
      <c r="A5" s="497" t="s">
        <v>103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6.5" thickBot="1">
      <c r="A6" s="387"/>
      <c r="B6" s="245"/>
      <c r="C6" s="245"/>
      <c r="D6" s="245"/>
      <c r="E6" s="245"/>
      <c r="F6" s="245"/>
      <c r="G6" s="245"/>
      <c r="H6" s="245"/>
      <c r="I6" s="245"/>
      <c r="J6" s="367"/>
      <c r="K6" s="367"/>
      <c r="L6" s="367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495" t="s">
        <v>149</v>
      </c>
      <c r="L7" s="495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7" t="s">
        <v>241</v>
      </c>
      <c r="K8" s="495"/>
      <c r="L8" s="495"/>
    </row>
    <row r="9" spans="1:12" ht="14.25" thickBot="1" thickTop="1">
      <c r="A9" s="520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368">
        <v>10</v>
      </c>
      <c r="K9" s="368">
        <v>11</v>
      </c>
      <c r="L9" s="368">
        <v>12</v>
      </c>
    </row>
    <row r="10" spans="1:12" s="249" customFormat="1" ht="7.5" thickTop="1">
      <c r="A10" s="521"/>
      <c r="B10" s="248"/>
      <c r="J10" s="369"/>
      <c r="K10" s="369"/>
      <c r="L10" s="369"/>
    </row>
    <row r="11" spans="1:12" s="7" customFormat="1" ht="12.75">
      <c r="A11" s="523" t="s">
        <v>16</v>
      </c>
      <c r="B11" s="501" t="s">
        <v>17</v>
      </c>
      <c r="C11" s="501"/>
      <c r="D11" s="584"/>
      <c r="E11" s="445"/>
      <c r="F11" s="445"/>
      <c r="G11" s="445"/>
      <c r="H11" s="445"/>
      <c r="I11" s="445"/>
      <c r="J11" s="575"/>
      <c r="K11" s="575"/>
      <c r="L11" s="370"/>
    </row>
    <row r="12" spans="1:12" ht="12.75">
      <c r="A12" s="168" t="s">
        <v>172</v>
      </c>
      <c r="B12" s="407"/>
      <c r="C12" s="253" t="s">
        <v>90</v>
      </c>
      <c r="D12" s="252" t="s">
        <v>34</v>
      </c>
      <c r="E12" s="254"/>
      <c r="F12" s="253"/>
      <c r="G12" s="252"/>
      <c r="H12" s="253"/>
      <c r="I12" s="254">
        <v>6.03</v>
      </c>
      <c r="J12" s="161">
        <v>6</v>
      </c>
      <c r="K12" s="408"/>
      <c r="L12" s="161">
        <f aca="true" t="shared" si="0" ref="L12:L53">J12*K12</f>
        <v>0</v>
      </c>
    </row>
    <row r="13" spans="1:12" ht="12.75">
      <c r="A13" s="168" t="s">
        <v>173</v>
      </c>
      <c r="B13" s="407"/>
      <c r="C13" s="253" t="s">
        <v>38</v>
      </c>
      <c r="D13" s="252" t="s">
        <v>34</v>
      </c>
      <c r="E13" s="254"/>
      <c r="F13" s="253"/>
      <c r="G13" s="252"/>
      <c r="H13" s="253"/>
      <c r="I13" s="254">
        <v>1.29</v>
      </c>
      <c r="J13" s="161">
        <v>1.3</v>
      </c>
      <c r="K13" s="408"/>
      <c r="L13" s="161">
        <f t="shared" si="0"/>
        <v>0</v>
      </c>
    </row>
    <row r="14" spans="1:12" ht="12.75">
      <c r="A14" s="168" t="s">
        <v>174</v>
      </c>
      <c r="B14" s="407"/>
      <c r="C14" s="253" t="s">
        <v>18</v>
      </c>
      <c r="D14" s="252" t="s">
        <v>34</v>
      </c>
      <c r="E14" s="254"/>
      <c r="F14" s="253"/>
      <c r="G14" s="252"/>
      <c r="H14" s="253"/>
      <c r="I14" s="254">
        <v>1.29</v>
      </c>
      <c r="J14" s="161">
        <v>1.3</v>
      </c>
      <c r="K14" s="408"/>
      <c r="L14" s="161">
        <f t="shared" si="0"/>
        <v>0</v>
      </c>
    </row>
    <row r="15" spans="1:12" ht="25.5">
      <c r="A15" s="168" t="s">
        <v>175</v>
      </c>
      <c r="B15" s="407"/>
      <c r="C15" s="253" t="s">
        <v>392</v>
      </c>
      <c r="D15" s="252" t="s">
        <v>34</v>
      </c>
      <c r="E15" s="252"/>
      <c r="F15" s="253"/>
      <c r="G15" s="254"/>
      <c r="H15" s="253"/>
      <c r="I15" s="254">
        <v>0.55</v>
      </c>
      <c r="J15" s="161">
        <v>0.5</v>
      </c>
      <c r="K15" s="408"/>
      <c r="L15" s="161">
        <f t="shared" si="0"/>
        <v>0</v>
      </c>
    </row>
    <row r="16" spans="1:12" ht="12.75">
      <c r="A16" s="168" t="s">
        <v>176</v>
      </c>
      <c r="B16" s="407"/>
      <c r="C16" s="253" t="s">
        <v>37</v>
      </c>
      <c r="D16" s="252" t="s">
        <v>34</v>
      </c>
      <c r="E16" s="254">
        <v>3</v>
      </c>
      <c r="F16" s="254">
        <v>0.7</v>
      </c>
      <c r="G16" s="254">
        <v>0.4</v>
      </c>
      <c r="H16" s="253"/>
      <c r="I16" s="254">
        <v>0.84</v>
      </c>
      <c r="J16" s="161">
        <v>0.8</v>
      </c>
      <c r="K16" s="408"/>
      <c r="L16" s="161">
        <f t="shared" si="0"/>
        <v>0</v>
      </c>
    </row>
    <row r="17" spans="1:12" ht="12.75">
      <c r="A17" s="168" t="s">
        <v>177</v>
      </c>
      <c r="B17" s="407"/>
      <c r="C17" s="253" t="s">
        <v>52</v>
      </c>
      <c r="D17" s="252" t="s">
        <v>34</v>
      </c>
      <c r="E17" s="254">
        <v>5.59</v>
      </c>
      <c r="F17" s="254">
        <v>-0.55</v>
      </c>
      <c r="G17" s="254">
        <v>-0.84</v>
      </c>
      <c r="H17" s="253"/>
      <c r="I17" s="254">
        <v>4.2</v>
      </c>
      <c r="J17" s="161">
        <v>4.2</v>
      </c>
      <c r="K17" s="408"/>
      <c r="L17" s="161">
        <f t="shared" si="0"/>
        <v>0</v>
      </c>
    </row>
    <row r="18" spans="1:12" ht="12.75">
      <c r="A18" s="168" t="s">
        <v>178</v>
      </c>
      <c r="B18" s="407"/>
      <c r="C18" s="253" t="s">
        <v>53</v>
      </c>
      <c r="D18" s="252" t="s">
        <v>0</v>
      </c>
      <c r="E18" s="254">
        <v>0.55</v>
      </c>
      <c r="F18" s="254">
        <v>1.65</v>
      </c>
      <c r="G18" s="254"/>
      <c r="H18" s="254">
        <v>4</v>
      </c>
      <c r="I18" s="254">
        <v>3.62</v>
      </c>
      <c r="J18" s="161">
        <v>3.6</v>
      </c>
      <c r="K18" s="408"/>
      <c r="L18" s="161">
        <f t="shared" si="0"/>
        <v>0</v>
      </c>
    </row>
    <row r="19" spans="1:12" ht="12.75">
      <c r="A19" s="168" t="s">
        <v>179</v>
      </c>
      <c r="B19" s="407"/>
      <c r="C19" s="253" t="s">
        <v>27</v>
      </c>
      <c r="D19" s="252" t="s">
        <v>33</v>
      </c>
      <c r="E19" s="254">
        <v>5.76</v>
      </c>
      <c r="F19" s="253"/>
      <c r="G19" s="254"/>
      <c r="H19" s="253"/>
      <c r="I19" s="254">
        <v>5.76</v>
      </c>
      <c r="J19" s="161">
        <v>5.8</v>
      </c>
      <c r="K19" s="408"/>
      <c r="L19" s="161">
        <f t="shared" si="0"/>
        <v>0</v>
      </c>
    </row>
    <row r="20" spans="1:12" s="30" customFormat="1" ht="12.75">
      <c r="A20" s="26"/>
      <c r="B20" s="578"/>
      <c r="C20" s="363"/>
      <c r="D20" s="362"/>
      <c r="E20" s="28"/>
      <c r="F20" s="363"/>
      <c r="G20" s="28"/>
      <c r="H20" s="363"/>
      <c r="I20" s="28"/>
      <c r="J20" s="163"/>
      <c r="K20" s="579"/>
      <c r="L20" s="163"/>
    </row>
    <row r="21" spans="1:12" s="30" customFormat="1" ht="12.75">
      <c r="A21" s="585" t="s">
        <v>19</v>
      </c>
      <c r="B21" s="583" t="s">
        <v>20</v>
      </c>
      <c r="C21" s="583"/>
      <c r="D21" s="580"/>
      <c r="E21" s="581"/>
      <c r="F21" s="581"/>
      <c r="G21" s="363"/>
      <c r="H21" s="363"/>
      <c r="I21" s="363"/>
      <c r="J21" s="586"/>
      <c r="K21" s="582"/>
      <c r="L21" s="163">
        <f t="shared" si="0"/>
        <v>0</v>
      </c>
    </row>
    <row r="22" spans="1:12" ht="12.75">
      <c r="A22" s="168">
        <v>1</v>
      </c>
      <c r="B22" s="407"/>
      <c r="C22" s="253" t="s">
        <v>43</v>
      </c>
      <c r="D22" s="252" t="s">
        <v>34</v>
      </c>
      <c r="E22" s="253"/>
      <c r="F22" s="253"/>
      <c r="G22" s="253"/>
      <c r="H22" s="253"/>
      <c r="I22" s="254">
        <v>1.73</v>
      </c>
      <c r="J22" s="161">
        <v>1.73</v>
      </c>
      <c r="K22" s="408"/>
      <c r="L22" s="161">
        <f t="shared" si="0"/>
        <v>0</v>
      </c>
    </row>
    <row r="23" spans="1:12" ht="12.75">
      <c r="A23" s="168">
        <v>2</v>
      </c>
      <c r="B23" s="407"/>
      <c r="C23" s="253" t="s">
        <v>67</v>
      </c>
      <c r="D23" s="252" t="s">
        <v>34</v>
      </c>
      <c r="E23" s="253"/>
      <c r="F23" s="253"/>
      <c r="G23" s="253"/>
      <c r="H23" s="253"/>
      <c r="I23" s="254">
        <v>1.73</v>
      </c>
      <c r="J23" s="161">
        <v>1.73</v>
      </c>
      <c r="K23" s="408"/>
      <c r="L23" s="161">
        <f t="shared" si="0"/>
        <v>0</v>
      </c>
    </row>
    <row r="24" spans="1:12" ht="12.75">
      <c r="A24" s="168">
        <v>3</v>
      </c>
      <c r="B24" s="407"/>
      <c r="C24" s="253" t="s">
        <v>44</v>
      </c>
      <c r="D24" s="252" t="s">
        <v>34</v>
      </c>
      <c r="E24" s="253"/>
      <c r="F24" s="253"/>
      <c r="G24" s="253"/>
      <c r="H24" s="253"/>
      <c r="I24" s="254">
        <v>1.73</v>
      </c>
      <c r="J24" s="161">
        <v>1.73</v>
      </c>
      <c r="K24" s="408"/>
      <c r="L24" s="161">
        <f t="shared" si="0"/>
        <v>0</v>
      </c>
    </row>
    <row r="25" spans="1:12" ht="12.75">
      <c r="A25" s="168">
        <v>4</v>
      </c>
      <c r="B25" s="407"/>
      <c r="C25" s="253" t="s">
        <v>92</v>
      </c>
      <c r="D25" s="252" t="s">
        <v>34</v>
      </c>
      <c r="E25" s="254">
        <v>1.72</v>
      </c>
      <c r="F25" s="254">
        <v>0.55</v>
      </c>
      <c r="G25" s="253"/>
      <c r="H25" s="252"/>
      <c r="I25" s="254">
        <v>2.27</v>
      </c>
      <c r="J25" s="161">
        <v>2.27</v>
      </c>
      <c r="K25" s="408"/>
      <c r="L25" s="161">
        <f t="shared" si="0"/>
        <v>0</v>
      </c>
    </row>
    <row r="26" spans="1:12" ht="12.75">
      <c r="A26" s="168">
        <v>5</v>
      </c>
      <c r="B26" s="407"/>
      <c r="C26" s="253" t="s">
        <v>21</v>
      </c>
      <c r="D26" s="252" t="s">
        <v>0</v>
      </c>
      <c r="E26" s="254">
        <v>2.27</v>
      </c>
      <c r="F26" s="254">
        <v>1.8</v>
      </c>
      <c r="G26" s="253"/>
      <c r="H26" s="254">
        <v>4</v>
      </c>
      <c r="I26" s="254">
        <v>16.36</v>
      </c>
      <c r="J26" s="161">
        <v>16.36</v>
      </c>
      <c r="K26" s="408"/>
      <c r="L26" s="161">
        <f t="shared" si="0"/>
        <v>0</v>
      </c>
    </row>
    <row r="27" spans="1:12" s="30" customFormat="1" ht="12.75">
      <c r="A27" s="26"/>
      <c r="B27" s="578"/>
      <c r="C27" s="363"/>
      <c r="D27" s="362"/>
      <c r="E27" s="28"/>
      <c r="F27" s="363"/>
      <c r="G27" s="28"/>
      <c r="H27" s="363"/>
      <c r="I27" s="28"/>
      <c r="J27" s="163"/>
      <c r="K27" s="579"/>
      <c r="L27" s="163"/>
    </row>
    <row r="28" spans="1:12" s="7" customFormat="1" ht="12.75">
      <c r="A28" s="523" t="s">
        <v>8</v>
      </c>
      <c r="B28" s="501" t="s">
        <v>28</v>
      </c>
      <c r="C28" s="501"/>
      <c r="D28" s="250"/>
      <c r="E28" s="445"/>
      <c r="F28" s="445"/>
      <c r="G28" s="256"/>
      <c r="H28" s="256"/>
      <c r="I28" s="256"/>
      <c r="J28" s="576"/>
      <c r="K28" s="575"/>
      <c r="L28" s="170">
        <f t="shared" si="0"/>
        <v>0</v>
      </c>
    </row>
    <row r="29" spans="1:12" ht="25.5">
      <c r="A29" s="563" t="s">
        <v>172</v>
      </c>
      <c r="B29" s="407"/>
      <c r="C29" s="253" t="s">
        <v>393</v>
      </c>
      <c r="D29" s="252" t="s">
        <v>33</v>
      </c>
      <c r="E29" s="253"/>
      <c r="F29" s="253"/>
      <c r="G29" s="253"/>
      <c r="H29" s="253"/>
      <c r="I29" s="254">
        <v>2.47</v>
      </c>
      <c r="J29" s="161">
        <v>2.5</v>
      </c>
      <c r="K29" s="408"/>
      <c r="L29" s="161">
        <f t="shared" si="0"/>
        <v>0</v>
      </c>
    </row>
    <row r="30" spans="1:12" ht="12.75">
      <c r="A30" s="563" t="s">
        <v>173</v>
      </c>
      <c r="B30" s="407"/>
      <c r="C30" s="253" t="s">
        <v>46</v>
      </c>
      <c r="D30" s="252" t="s">
        <v>14</v>
      </c>
      <c r="E30" s="253"/>
      <c r="F30" s="253"/>
      <c r="G30" s="253"/>
      <c r="H30" s="253"/>
      <c r="I30" s="253"/>
      <c r="J30" s="161">
        <v>18.7</v>
      </c>
      <c r="K30" s="408"/>
      <c r="L30" s="161">
        <f t="shared" si="0"/>
        <v>0</v>
      </c>
    </row>
    <row r="31" spans="1:12" ht="12.75">
      <c r="A31" s="563" t="s">
        <v>174</v>
      </c>
      <c r="B31" s="407"/>
      <c r="C31" s="253" t="s">
        <v>391</v>
      </c>
      <c r="D31" s="252" t="s">
        <v>34</v>
      </c>
      <c r="E31" s="253"/>
      <c r="F31" s="253"/>
      <c r="G31" s="253"/>
      <c r="H31" s="253"/>
      <c r="I31" s="254">
        <v>0.74</v>
      </c>
      <c r="J31" s="161">
        <v>0.7</v>
      </c>
      <c r="K31" s="408"/>
      <c r="L31" s="161">
        <f t="shared" si="0"/>
        <v>0</v>
      </c>
    </row>
    <row r="32" spans="1:12" ht="12.75">
      <c r="A32" s="563" t="s">
        <v>175</v>
      </c>
      <c r="B32" s="407"/>
      <c r="C32" s="253" t="s">
        <v>32</v>
      </c>
      <c r="D32" s="252" t="s">
        <v>13</v>
      </c>
      <c r="E32" s="253"/>
      <c r="F32" s="253"/>
      <c r="G32" s="253"/>
      <c r="H32" s="254">
        <v>6</v>
      </c>
      <c r="I32" s="253"/>
      <c r="J32" s="161">
        <v>6</v>
      </c>
      <c r="K32" s="408"/>
      <c r="L32" s="161">
        <f t="shared" si="0"/>
        <v>0</v>
      </c>
    </row>
    <row r="33" spans="1:12" ht="12.75">
      <c r="A33" s="563" t="s">
        <v>176</v>
      </c>
      <c r="B33" s="407"/>
      <c r="C33" s="253" t="s">
        <v>3</v>
      </c>
      <c r="D33" s="252" t="s">
        <v>13</v>
      </c>
      <c r="E33" s="253"/>
      <c r="F33" s="253"/>
      <c r="G33" s="253"/>
      <c r="H33" s="254">
        <v>1</v>
      </c>
      <c r="I33" s="253"/>
      <c r="J33" s="161">
        <v>1</v>
      </c>
      <c r="K33" s="408"/>
      <c r="L33" s="161">
        <f t="shared" si="0"/>
        <v>0</v>
      </c>
    </row>
    <row r="34" spans="1:12" ht="12.75">
      <c r="A34" s="563" t="s">
        <v>177</v>
      </c>
      <c r="B34" s="407"/>
      <c r="C34" s="253" t="s">
        <v>70</v>
      </c>
      <c r="D34" s="252" t="s">
        <v>13</v>
      </c>
      <c r="E34" s="253"/>
      <c r="F34" s="253"/>
      <c r="G34" s="253"/>
      <c r="H34" s="254">
        <v>4</v>
      </c>
      <c r="I34" s="253"/>
      <c r="J34" s="161">
        <v>4</v>
      </c>
      <c r="K34" s="408"/>
      <c r="L34" s="161">
        <f t="shared" si="0"/>
        <v>0</v>
      </c>
    </row>
    <row r="35" spans="1:12" ht="12.75">
      <c r="A35" s="563" t="s">
        <v>178</v>
      </c>
      <c r="B35" s="407"/>
      <c r="C35" s="253" t="s">
        <v>23</v>
      </c>
      <c r="D35" s="252" t="s">
        <v>34</v>
      </c>
      <c r="E35" s="254">
        <v>0.785</v>
      </c>
      <c r="F35" s="254">
        <v>1</v>
      </c>
      <c r="G35" s="254">
        <v>0.05</v>
      </c>
      <c r="H35" s="254">
        <v>1</v>
      </c>
      <c r="I35" s="254">
        <v>0.04</v>
      </c>
      <c r="J35" s="122">
        <v>0.04</v>
      </c>
      <c r="K35" s="408"/>
      <c r="L35" s="161">
        <f t="shared" si="0"/>
        <v>0</v>
      </c>
    </row>
    <row r="36" spans="1:12" ht="12.75">
      <c r="A36" s="563" t="s">
        <v>179</v>
      </c>
      <c r="B36" s="407"/>
      <c r="C36" s="253" t="s">
        <v>394</v>
      </c>
      <c r="D36" s="252" t="s">
        <v>34</v>
      </c>
      <c r="E36" s="254">
        <v>0.002</v>
      </c>
      <c r="F36" s="253"/>
      <c r="G36" s="253"/>
      <c r="H36" s="254">
        <v>6</v>
      </c>
      <c r="I36" s="253"/>
      <c r="J36" s="122">
        <v>0.09</v>
      </c>
      <c r="K36" s="408"/>
      <c r="L36" s="161">
        <f t="shared" si="0"/>
        <v>0</v>
      </c>
    </row>
    <row r="37" spans="1:12" ht="12.75">
      <c r="A37" s="563" t="s">
        <v>180</v>
      </c>
      <c r="B37" s="407"/>
      <c r="C37" s="253" t="s">
        <v>47</v>
      </c>
      <c r="D37" s="252" t="s">
        <v>45</v>
      </c>
      <c r="E37" s="254">
        <v>0.87</v>
      </c>
      <c r="F37" s="253"/>
      <c r="G37" s="253"/>
      <c r="H37" s="253"/>
      <c r="I37" s="254">
        <v>0.87</v>
      </c>
      <c r="J37" s="122">
        <v>1</v>
      </c>
      <c r="K37" s="408"/>
      <c r="L37" s="161">
        <f t="shared" si="0"/>
        <v>0</v>
      </c>
    </row>
    <row r="38" spans="1:12" ht="12.75">
      <c r="A38" s="563" t="s">
        <v>181</v>
      </c>
      <c r="B38" s="407"/>
      <c r="C38" s="253" t="s">
        <v>48</v>
      </c>
      <c r="D38" s="252" t="s">
        <v>13</v>
      </c>
      <c r="E38" s="253"/>
      <c r="F38" s="253"/>
      <c r="G38" s="253"/>
      <c r="H38" s="253"/>
      <c r="I38" s="253"/>
      <c r="J38" s="122">
        <v>1</v>
      </c>
      <c r="K38" s="408"/>
      <c r="L38" s="161">
        <f t="shared" si="0"/>
        <v>0</v>
      </c>
    </row>
    <row r="39" spans="1:12" ht="12.75">
      <c r="A39" s="563" t="s">
        <v>182</v>
      </c>
      <c r="B39" s="407"/>
      <c r="C39" s="253" t="s">
        <v>94</v>
      </c>
      <c r="D39" s="252" t="s">
        <v>13</v>
      </c>
      <c r="E39" s="253"/>
      <c r="F39" s="253"/>
      <c r="G39" s="253"/>
      <c r="H39" s="253"/>
      <c r="I39" s="253"/>
      <c r="J39" s="122">
        <v>1</v>
      </c>
      <c r="K39" s="408"/>
      <c r="L39" s="161">
        <f t="shared" si="0"/>
        <v>0</v>
      </c>
    </row>
    <row r="40" spans="1:12" ht="12.75">
      <c r="A40" s="563" t="s">
        <v>183</v>
      </c>
      <c r="B40" s="407"/>
      <c r="C40" s="253" t="s">
        <v>40</v>
      </c>
      <c r="D40" s="252" t="s">
        <v>12</v>
      </c>
      <c r="E40" s="254">
        <v>3</v>
      </c>
      <c r="F40" s="253"/>
      <c r="G40" s="253"/>
      <c r="H40" s="253"/>
      <c r="I40" s="253"/>
      <c r="J40" s="122">
        <v>3</v>
      </c>
      <c r="K40" s="408"/>
      <c r="L40" s="161">
        <f t="shared" si="0"/>
        <v>0</v>
      </c>
    </row>
    <row r="41" spans="1:12" ht="12.75">
      <c r="A41" s="563" t="s">
        <v>184</v>
      </c>
      <c r="B41" s="407"/>
      <c r="C41" s="253" t="s">
        <v>2</v>
      </c>
      <c r="D41" s="252" t="s">
        <v>33</v>
      </c>
      <c r="E41" s="253"/>
      <c r="F41" s="253"/>
      <c r="G41" s="253"/>
      <c r="H41" s="253"/>
      <c r="I41" s="254">
        <v>5.06</v>
      </c>
      <c r="J41" s="122">
        <v>5</v>
      </c>
      <c r="K41" s="408"/>
      <c r="L41" s="161">
        <f t="shared" si="0"/>
        <v>0</v>
      </c>
    </row>
    <row r="42" spans="1:12" s="30" customFormat="1" ht="12.75">
      <c r="A42" s="587"/>
      <c r="B42" s="578"/>
      <c r="C42" s="363"/>
      <c r="D42" s="362"/>
      <c r="E42" s="363"/>
      <c r="F42" s="363"/>
      <c r="G42" s="363"/>
      <c r="H42" s="363"/>
      <c r="I42" s="28"/>
      <c r="J42" s="163"/>
      <c r="K42" s="579"/>
      <c r="L42" s="163"/>
    </row>
    <row r="43" spans="1:12" s="30" customFormat="1" ht="12.75">
      <c r="A43" s="585" t="s">
        <v>9</v>
      </c>
      <c r="B43" s="583" t="s">
        <v>26</v>
      </c>
      <c r="C43" s="583"/>
      <c r="D43" s="580"/>
      <c r="E43" s="581"/>
      <c r="F43" s="581"/>
      <c r="G43" s="363" t="s">
        <v>36</v>
      </c>
      <c r="H43" s="363"/>
      <c r="I43" s="363"/>
      <c r="J43" s="163"/>
      <c r="K43" s="582"/>
      <c r="L43" s="163">
        <f t="shared" si="0"/>
        <v>0</v>
      </c>
    </row>
    <row r="44" spans="1:7" s="30" customFormat="1" ht="12.75">
      <c r="A44" s="362"/>
      <c r="B44" s="362"/>
      <c r="C44" s="588" t="s">
        <v>11</v>
      </c>
      <c r="D44" s="362"/>
      <c r="E44" s="586"/>
      <c r="F44" s="586"/>
      <c r="G44" s="586"/>
    </row>
    <row r="45" spans="1:12" ht="12.75">
      <c r="A45" s="168" t="s">
        <v>172</v>
      </c>
      <c r="B45" s="407"/>
      <c r="C45" s="253" t="s">
        <v>101</v>
      </c>
      <c r="D45" s="252" t="s">
        <v>13</v>
      </c>
      <c r="E45" s="253"/>
      <c r="F45" s="253"/>
      <c r="G45" s="253"/>
      <c r="H45" s="253"/>
      <c r="I45" s="253"/>
      <c r="J45" s="161">
        <v>1</v>
      </c>
      <c r="K45" s="408"/>
      <c r="L45" s="161">
        <f t="shared" si="0"/>
        <v>0</v>
      </c>
    </row>
    <row r="46" spans="1:12" ht="12.75">
      <c r="A46" s="168" t="s">
        <v>173</v>
      </c>
      <c r="B46" s="407"/>
      <c r="C46" s="253" t="s">
        <v>102</v>
      </c>
      <c r="D46" s="252" t="s">
        <v>13</v>
      </c>
      <c r="E46" s="253"/>
      <c r="F46" s="253"/>
      <c r="G46" s="253"/>
      <c r="H46" s="253"/>
      <c r="I46" s="253"/>
      <c r="J46" s="161">
        <v>1</v>
      </c>
      <c r="K46" s="408"/>
      <c r="L46" s="161">
        <f t="shared" si="0"/>
        <v>0</v>
      </c>
    </row>
    <row r="47" spans="1:12" ht="12.75">
      <c r="A47" s="168" t="s">
        <v>174</v>
      </c>
      <c r="B47" s="407"/>
      <c r="C47" s="253" t="s">
        <v>96</v>
      </c>
      <c r="D47" s="252" t="s">
        <v>13</v>
      </c>
      <c r="E47" s="253"/>
      <c r="F47" s="253"/>
      <c r="G47" s="253"/>
      <c r="H47" s="253"/>
      <c r="I47" s="253"/>
      <c r="J47" s="161">
        <v>1</v>
      </c>
      <c r="K47" s="408"/>
      <c r="L47" s="161">
        <f t="shared" si="0"/>
        <v>0</v>
      </c>
    </row>
    <row r="48" spans="1:12" ht="12.75">
      <c r="A48" s="168" t="s">
        <v>175</v>
      </c>
      <c r="B48" s="407"/>
      <c r="C48" s="253" t="s">
        <v>97</v>
      </c>
      <c r="D48" s="252" t="s">
        <v>13</v>
      </c>
      <c r="E48" s="253"/>
      <c r="F48" s="253"/>
      <c r="G48" s="253"/>
      <c r="H48" s="253"/>
      <c r="I48" s="253"/>
      <c r="J48" s="161">
        <v>1</v>
      </c>
      <c r="K48" s="408"/>
      <c r="L48" s="161">
        <f t="shared" si="0"/>
        <v>0</v>
      </c>
    </row>
    <row r="49" spans="1:12" ht="12.75">
      <c r="A49" s="168" t="s">
        <v>176</v>
      </c>
      <c r="B49" s="407"/>
      <c r="C49" s="253" t="s">
        <v>400</v>
      </c>
      <c r="D49" s="252" t="s">
        <v>13</v>
      </c>
      <c r="E49" s="253"/>
      <c r="F49" s="253"/>
      <c r="G49" s="253"/>
      <c r="H49" s="253"/>
      <c r="I49" s="253"/>
      <c r="J49" s="161">
        <v>2</v>
      </c>
      <c r="K49" s="408"/>
      <c r="L49" s="161">
        <f t="shared" si="0"/>
        <v>0</v>
      </c>
    </row>
    <row r="50" spans="1:12" ht="12.75">
      <c r="A50" s="168" t="s">
        <v>177</v>
      </c>
      <c r="B50" s="407"/>
      <c r="C50" s="253" t="s">
        <v>401</v>
      </c>
      <c r="D50" s="252" t="s">
        <v>13</v>
      </c>
      <c r="E50" s="253"/>
      <c r="F50" s="253"/>
      <c r="G50" s="253"/>
      <c r="H50" s="253"/>
      <c r="I50" s="253"/>
      <c r="J50" s="161">
        <v>2</v>
      </c>
      <c r="K50" s="408"/>
      <c r="L50" s="161">
        <f t="shared" si="0"/>
        <v>0</v>
      </c>
    </row>
    <row r="51" spans="1:12" ht="12.75">
      <c r="A51" s="168" t="s">
        <v>178</v>
      </c>
      <c r="B51" s="407"/>
      <c r="C51" s="253" t="s">
        <v>98</v>
      </c>
      <c r="D51" s="252" t="s">
        <v>13</v>
      </c>
      <c r="E51" s="253"/>
      <c r="F51" s="253"/>
      <c r="G51" s="253"/>
      <c r="H51" s="253"/>
      <c r="I51" s="253"/>
      <c r="J51" s="161">
        <v>3</v>
      </c>
      <c r="K51" s="408"/>
      <c r="L51" s="161">
        <f t="shared" si="0"/>
        <v>0</v>
      </c>
    </row>
    <row r="52" spans="1:12" ht="12.75">
      <c r="A52" s="168" t="s">
        <v>179</v>
      </c>
      <c r="B52" s="407"/>
      <c r="C52" s="253" t="s">
        <v>99</v>
      </c>
      <c r="D52" s="252" t="s">
        <v>13</v>
      </c>
      <c r="E52" s="253"/>
      <c r="F52" s="253"/>
      <c r="G52" s="253"/>
      <c r="H52" s="253"/>
      <c r="I52" s="253"/>
      <c r="J52" s="161">
        <v>3</v>
      </c>
      <c r="K52" s="408"/>
      <c r="L52" s="161">
        <f t="shared" si="0"/>
        <v>0</v>
      </c>
    </row>
    <row r="53" spans="1:12" ht="12.75">
      <c r="A53" s="168" t="s">
        <v>180</v>
      </c>
      <c r="B53" s="407"/>
      <c r="C53" s="253" t="s">
        <v>100</v>
      </c>
      <c r="D53" s="252" t="s">
        <v>13</v>
      </c>
      <c r="E53" s="253"/>
      <c r="F53" s="253"/>
      <c r="G53" s="253"/>
      <c r="H53" s="253"/>
      <c r="I53" s="253"/>
      <c r="J53" s="161">
        <v>2</v>
      </c>
      <c r="K53" s="408"/>
      <c r="L53" s="161">
        <f t="shared" si="0"/>
        <v>0</v>
      </c>
    </row>
    <row r="54" ht="12.75">
      <c r="D54" s="259"/>
    </row>
    <row r="55" spans="4:12" ht="12.75">
      <c r="D55" s="259"/>
      <c r="K55" s="370" t="s">
        <v>24</v>
      </c>
      <c r="L55" s="403">
        <f>SUM(L12:L53)</f>
        <v>0</v>
      </c>
    </row>
    <row r="56" spans="4:10" ht="12.75" customHeight="1">
      <c r="D56" s="259"/>
      <c r="H56" s="517"/>
      <c r="I56" s="517"/>
      <c r="J56" s="517"/>
    </row>
    <row r="57" spans="1:12" s="2" customFormat="1" ht="15">
      <c r="A57" s="58" t="s">
        <v>159</v>
      </c>
      <c r="B57" s="442"/>
      <c r="C57" s="81"/>
      <c r="G57" s="465" t="s">
        <v>160</v>
      </c>
      <c r="H57" s="465"/>
      <c r="I57" s="465"/>
      <c r="J57" s="602"/>
      <c r="K57" s="602"/>
      <c r="L57" s="602"/>
    </row>
    <row r="58" spans="1:12" s="2" customFormat="1" ht="12.75">
      <c r="A58" s="60"/>
      <c r="B58" s="82"/>
      <c r="C58" s="60"/>
      <c r="I58" s="82"/>
      <c r="J58" s="61"/>
      <c r="K58" s="437"/>
      <c r="L58" s="419"/>
    </row>
    <row r="59" spans="1:12" s="2" customFormat="1" ht="15">
      <c r="A59" s="60"/>
      <c r="B59" s="82"/>
      <c r="C59" s="83"/>
      <c r="I59" s="84"/>
      <c r="J59" s="603"/>
      <c r="K59" s="603"/>
      <c r="L59" s="603"/>
    </row>
    <row r="60" spans="1:12" s="2" customFormat="1" ht="12.75">
      <c r="A60" s="60"/>
      <c r="B60" s="82"/>
      <c r="C60" s="60"/>
      <c r="I60" s="82"/>
      <c r="J60" s="601" t="s">
        <v>161</v>
      </c>
      <c r="K60" s="601"/>
      <c r="L60" s="601"/>
    </row>
    <row r="61" spans="1:12" s="2" customFormat="1" ht="12.75">
      <c r="A61" s="60"/>
      <c r="B61" s="82"/>
      <c r="C61" s="60"/>
      <c r="I61" s="82"/>
      <c r="J61" s="119"/>
      <c r="K61" s="438"/>
      <c r="L61" s="439"/>
    </row>
    <row r="62" spans="1:12" s="2" customFormat="1" ht="15">
      <c r="A62" s="60"/>
      <c r="B62" s="82"/>
      <c r="C62" s="83"/>
      <c r="I62" s="84"/>
      <c r="J62" s="603"/>
      <c r="K62" s="603"/>
      <c r="L62" s="603"/>
    </row>
    <row r="63" spans="1:12" s="2" customFormat="1" ht="12.75">
      <c r="A63" s="60"/>
      <c r="B63" s="82"/>
      <c r="C63" s="60"/>
      <c r="I63" s="85"/>
      <c r="J63" s="476" t="s">
        <v>162</v>
      </c>
      <c r="K63" s="476"/>
      <c r="L63" s="476"/>
    </row>
    <row r="64" spans="4:10" ht="12.75">
      <c r="D64" s="259"/>
      <c r="H64" s="518"/>
      <c r="I64" s="518"/>
      <c r="J64" s="518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57 J57:J60 A57:C63 I58:I63 K61 J62" name="Range1_1"/>
  </protectedRanges>
  <mergeCells count="27">
    <mergeCell ref="J59:L59"/>
    <mergeCell ref="J60:L60"/>
    <mergeCell ref="J62:L62"/>
    <mergeCell ref="J63:L63"/>
    <mergeCell ref="B11:C11"/>
    <mergeCell ref="B21:C21"/>
    <mergeCell ref="B28:C28"/>
    <mergeCell ref="B43:C43"/>
    <mergeCell ref="G57:I57"/>
    <mergeCell ref="J57:L57"/>
    <mergeCell ref="H56:J56"/>
    <mergeCell ref="H64:J64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7086614173228347" right="0.2362204724409449" top="0.4330708661417323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view="pageBreakPreview" zoomScale="120" zoomScaleSheetLayoutView="120" zoomScalePageLayoutView="0" workbookViewId="0" topLeftCell="A31">
      <selection activeCell="A12" sqref="A12:IV44"/>
    </sheetView>
  </sheetViews>
  <sheetFormatPr defaultColWidth="9.140625" defaultRowHeight="12.75"/>
  <cols>
    <col min="1" max="1" width="5.28125" style="549" customWidth="1"/>
    <col min="2" max="2" width="12.00390625" style="549" customWidth="1"/>
    <col min="3" max="3" width="47.00390625" style="553" customWidth="1"/>
    <col min="4" max="4" width="6.57421875" style="553" customWidth="1"/>
    <col min="5" max="7" width="6.421875" style="157" customWidth="1"/>
    <col min="8" max="8" width="5.57421875" style="157" customWidth="1"/>
    <col min="9" max="10" width="9.00390625" style="157" customWidth="1"/>
    <col min="11" max="11" width="8.00390625" style="157" customWidth="1"/>
    <col min="12" max="12" width="11.00390625" style="157" customWidth="1"/>
    <col min="13" max="16384" width="9.140625" style="15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236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5.75">
      <c r="A4" s="525"/>
      <c r="B4" s="526"/>
      <c r="C4" s="526"/>
      <c r="D4" s="527"/>
      <c r="E4" s="376"/>
      <c r="F4" s="376"/>
      <c r="G4" s="376"/>
      <c r="H4" s="376"/>
      <c r="I4" s="376"/>
      <c r="J4" s="376"/>
      <c r="K4" s="376"/>
      <c r="L4" s="376"/>
    </row>
    <row r="5" spans="1:12" ht="15.75">
      <c r="A5" s="528" t="s">
        <v>104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1:12" ht="16.5" thickBot="1">
      <c r="A6" s="526"/>
      <c r="B6" s="526"/>
      <c r="C6" s="526"/>
      <c r="D6" s="527"/>
      <c r="E6" s="376"/>
      <c r="F6" s="376"/>
      <c r="G6" s="376"/>
      <c r="H6" s="376"/>
      <c r="I6" s="376"/>
      <c r="J6" s="376"/>
      <c r="K6" s="376"/>
      <c r="L6" s="376"/>
    </row>
    <row r="7" spans="1:12" s="10" customFormat="1" ht="25.5" customHeight="1" thickBot="1" thickTop="1">
      <c r="A7" s="529" t="s">
        <v>145</v>
      </c>
      <c r="B7" s="529" t="s">
        <v>146</v>
      </c>
      <c r="C7" s="529" t="s">
        <v>147</v>
      </c>
      <c r="D7" s="529" t="s">
        <v>148</v>
      </c>
      <c r="E7" s="530" t="s">
        <v>243</v>
      </c>
      <c r="F7" s="530"/>
      <c r="G7" s="530"/>
      <c r="H7" s="531" t="s">
        <v>244</v>
      </c>
      <c r="I7" s="532" t="s">
        <v>150</v>
      </c>
      <c r="J7" s="532"/>
      <c r="K7" s="530" t="s">
        <v>149</v>
      </c>
      <c r="L7" s="533" t="s">
        <v>151</v>
      </c>
    </row>
    <row r="8" spans="1:12" s="537" customFormat="1" ht="14.25" thickBot="1" thickTop="1">
      <c r="A8" s="529"/>
      <c r="B8" s="529"/>
      <c r="C8" s="529"/>
      <c r="D8" s="529"/>
      <c r="E8" s="534" t="s">
        <v>5</v>
      </c>
      <c r="F8" s="534" t="s">
        <v>6</v>
      </c>
      <c r="G8" s="534" t="s">
        <v>7</v>
      </c>
      <c r="H8" s="535"/>
      <c r="I8" s="536" t="s">
        <v>242</v>
      </c>
      <c r="J8" s="536" t="s">
        <v>241</v>
      </c>
      <c r="K8" s="530"/>
      <c r="L8" s="533"/>
    </row>
    <row r="9" spans="1:12" ht="14.25" thickBot="1" thickTop="1">
      <c r="A9" s="538">
        <v>1</v>
      </c>
      <c r="B9" s="538">
        <v>2</v>
      </c>
      <c r="C9" s="538">
        <v>3</v>
      </c>
      <c r="D9" s="538">
        <v>4</v>
      </c>
      <c r="E9" s="539">
        <v>5</v>
      </c>
      <c r="F9" s="539">
        <v>6</v>
      </c>
      <c r="G9" s="539">
        <v>7</v>
      </c>
      <c r="H9" s="539">
        <v>8</v>
      </c>
      <c r="I9" s="539">
        <v>9</v>
      </c>
      <c r="J9" s="539">
        <v>10</v>
      </c>
      <c r="K9" s="539">
        <v>11</v>
      </c>
      <c r="L9" s="539">
        <v>12</v>
      </c>
    </row>
    <row r="10" spans="1:4" s="542" customFormat="1" ht="7.5" thickTop="1">
      <c r="A10" s="540"/>
      <c r="B10" s="540"/>
      <c r="C10" s="541"/>
      <c r="D10" s="541"/>
    </row>
    <row r="11" spans="1:12" s="30" customFormat="1" ht="12.75">
      <c r="A11" s="585" t="s">
        <v>16</v>
      </c>
      <c r="B11" s="590" t="s">
        <v>17</v>
      </c>
      <c r="C11" s="590"/>
      <c r="D11" s="27"/>
      <c r="E11" s="363"/>
      <c r="F11" s="363"/>
      <c r="G11" s="363"/>
      <c r="H11" s="363"/>
      <c r="I11" s="363"/>
      <c r="J11" s="363"/>
      <c r="K11" s="363"/>
      <c r="L11" s="28"/>
    </row>
    <row r="12" spans="1:12" ht="12.75">
      <c r="A12" s="158">
        <v>1</v>
      </c>
      <c r="B12" s="423"/>
      <c r="C12" s="159" t="s">
        <v>90</v>
      </c>
      <c r="D12" s="158" t="s">
        <v>34</v>
      </c>
      <c r="E12" s="544"/>
      <c r="F12" s="543"/>
      <c r="G12" s="545"/>
      <c r="H12" s="543"/>
      <c r="I12" s="544">
        <v>6.03</v>
      </c>
      <c r="J12" s="122">
        <v>6</v>
      </c>
      <c r="K12" s="408"/>
      <c r="L12" s="122">
        <f>J12*K12</f>
        <v>0</v>
      </c>
    </row>
    <row r="13" spans="1:12" ht="12.75">
      <c r="A13" s="158">
        <v>2</v>
      </c>
      <c r="B13" s="423"/>
      <c r="C13" s="159" t="s">
        <v>38</v>
      </c>
      <c r="D13" s="158" t="s">
        <v>34</v>
      </c>
      <c r="E13" s="544"/>
      <c r="F13" s="543"/>
      <c r="G13" s="545"/>
      <c r="H13" s="543"/>
      <c r="I13" s="544">
        <v>1.29</v>
      </c>
      <c r="J13" s="122">
        <v>1.3</v>
      </c>
      <c r="K13" s="408"/>
      <c r="L13" s="122">
        <f aca="true" t="shared" si="0" ref="L13:L38">J13*K13</f>
        <v>0</v>
      </c>
    </row>
    <row r="14" spans="1:12" ht="12.75">
      <c r="A14" s="158">
        <v>3</v>
      </c>
      <c r="B14" s="423"/>
      <c r="C14" s="159" t="s">
        <v>18</v>
      </c>
      <c r="D14" s="158" t="s">
        <v>34</v>
      </c>
      <c r="E14" s="544"/>
      <c r="F14" s="543"/>
      <c r="G14" s="545"/>
      <c r="H14" s="543"/>
      <c r="I14" s="544">
        <v>1.29</v>
      </c>
      <c r="J14" s="122">
        <v>1.3</v>
      </c>
      <c r="K14" s="408"/>
      <c r="L14" s="122">
        <f t="shared" si="0"/>
        <v>0</v>
      </c>
    </row>
    <row r="15" spans="1:12" ht="12.75">
      <c r="A15" s="158">
        <v>4</v>
      </c>
      <c r="B15" s="423"/>
      <c r="C15" s="159" t="s">
        <v>91</v>
      </c>
      <c r="D15" s="158" t="s">
        <v>34</v>
      </c>
      <c r="E15" s="544">
        <v>3.39</v>
      </c>
      <c r="F15" s="543"/>
      <c r="G15" s="544">
        <v>0.1</v>
      </c>
      <c r="H15" s="543"/>
      <c r="I15" s="544">
        <v>0.34</v>
      </c>
      <c r="J15" s="122">
        <v>0.3</v>
      </c>
      <c r="K15" s="408"/>
      <c r="L15" s="122">
        <f t="shared" si="0"/>
        <v>0</v>
      </c>
    </row>
    <row r="16" spans="1:12" ht="12.75">
      <c r="A16" s="158">
        <v>5</v>
      </c>
      <c r="B16" s="423"/>
      <c r="C16" s="159" t="s">
        <v>52</v>
      </c>
      <c r="D16" s="158" t="s">
        <v>34</v>
      </c>
      <c r="E16" s="544">
        <v>5.59</v>
      </c>
      <c r="F16" s="544">
        <v>-0.34</v>
      </c>
      <c r="G16" s="544"/>
      <c r="H16" s="543"/>
      <c r="I16" s="544">
        <v>5.25</v>
      </c>
      <c r="J16" s="122">
        <v>5.3</v>
      </c>
      <c r="K16" s="408"/>
      <c r="L16" s="122">
        <f t="shared" si="0"/>
        <v>0</v>
      </c>
    </row>
    <row r="17" spans="1:12" ht="12.75">
      <c r="A17" s="158">
        <v>6</v>
      </c>
      <c r="B17" s="423"/>
      <c r="C17" s="159" t="s">
        <v>53</v>
      </c>
      <c r="D17" s="158" t="s">
        <v>0</v>
      </c>
      <c r="E17" s="544">
        <v>0.34</v>
      </c>
      <c r="F17" s="544">
        <v>1.65</v>
      </c>
      <c r="G17" s="544"/>
      <c r="H17" s="544">
        <v>4</v>
      </c>
      <c r="I17" s="544">
        <v>2.23</v>
      </c>
      <c r="J17" s="122">
        <v>2.2</v>
      </c>
      <c r="K17" s="408"/>
      <c r="L17" s="122">
        <f t="shared" si="0"/>
        <v>0</v>
      </c>
    </row>
    <row r="18" spans="1:12" ht="12.75">
      <c r="A18" s="158">
        <v>7</v>
      </c>
      <c r="B18" s="423"/>
      <c r="C18" s="159" t="s">
        <v>27</v>
      </c>
      <c r="D18" s="158" t="s">
        <v>33</v>
      </c>
      <c r="E18" s="544">
        <v>5.76</v>
      </c>
      <c r="F18" s="543"/>
      <c r="G18" s="544"/>
      <c r="H18" s="543"/>
      <c r="I18" s="544">
        <v>5.76</v>
      </c>
      <c r="J18" s="122">
        <v>5.8</v>
      </c>
      <c r="K18" s="408"/>
      <c r="L18" s="122">
        <f t="shared" si="0"/>
        <v>0</v>
      </c>
    </row>
    <row r="19" spans="1:12" s="30" customFormat="1" ht="12.75">
      <c r="A19" s="26"/>
      <c r="B19" s="589"/>
      <c r="C19" s="27"/>
      <c r="D19" s="26"/>
      <c r="E19" s="28"/>
      <c r="F19" s="363"/>
      <c r="G19" s="28"/>
      <c r="H19" s="363"/>
      <c r="I19" s="28"/>
      <c r="J19" s="163"/>
      <c r="K19" s="579"/>
      <c r="L19" s="163"/>
    </row>
    <row r="20" spans="1:12" s="30" customFormat="1" ht="12.75">
      <c r="A20" s="585" t="s">
        <v>19</v>
      </c>
      <c r="B20" s="590" t="s">
        <v>20</v>
      </c>
      <c r="C20" s="590"/>
      <c r="D20" s="26"/>
      <c r="E20" s="363"/>
      <c r="F20" s="363"/>
      <c r="G20" s="363"/>
      <c r="H20" s="363"/>
      <c r="I20" s="363"/>
      <c r="J20" s="586"/>
      <c r="K20" s="586"/>
      <c r="L20" s="163"/>
    </row>
    <row r="21" spans="1:12" ht="12.75">
      <c r="A21" s="158">
        <v>1</v>
      </c>
      <c r="B21" s="423"/>
      <c r="C21" s="159" t="s">
        <v>43</v>
      </c>
      <c r="D21" s="158" t="s">
        <v>34</v>
      </c>
      <c r="E21" s="543"/>
      <c r="F21" s="543"/>
      <c r="G21" s="543"/>
      <c r="H21" s="543"/>
      <c r="I21" s="544">
        <v>1.73</v>
      </c>
      <c r="J21" s="122">
        <v>1.73</v>
      </c>
      <c r="K21" s="408"/>
      <c r="L21" s="122">
        <f t="shared" si="0"/>
        <v>0</v>
      </c>
    </row>
    <row r="22" spans="1:12" ht="12.75">
      <c r="A22" s="158">
        <v>2</v>
      </c>
      <c r="B22" s="423"/>
      <c r="C22" s="159" t="s">
        <v>67</v>
      </c>
      <c r="D22" s="158" t="s">
        <v>34</v>
      </c>
      <c r="E22" s="543"/>
      <c r="F22" s="543"/>
      <c r="G22" s="543"/>
      <c r="H22" s="543"/>
      <c r="I22" s="544">
        <v>1.73</v>
      </c>
      <c r="J22" s="122">
        <v>1.73</v>
      </c>
      <c r="K22" s="408"/>
      <c r="L22" s="122">
        <f t="shared" si="0"/>
        <v>0</v>
      </c>
    </row>
    <row r="23" spans="1:12" ht="12.75">
      <c r="A23" s="158">
        <v>3</v>
      </c>
      <c r="B23" s="423"/>
      <c r="C23" s="159" t="s">
        <v>44</v>
      </c>
      <c r="D23" s="158" t="s">
        <v>34</v>
      </c>
      <c r="E23" s="543"/>
      <c r="F23" s="543"/>
      <c r="G23" s="543"/>
      <c r="H23" s="543"/>
      <c r="I23" s="544">
        <v>1.73</v>
      </c>
      <c r="J23" s="122">
        <v>1.73</v>
      </c>
      <c r="K23" s="408"/>
      <c r="L23" s="122">
        <f t="shared" si="0"/>
        <v>0</v>
      </c>
    </row>
    <row r="24" spans="1:12" ht="12.75">
      <c r="A24" s="158">
        <v>4</v>
      </c>
      <c r="B24" s="423"/>
      <c r="C24" s="159" t="s">
        <v>92</v>
      </c>
      <c r="D24" s="158" t="s">
        <v>34</v>
      </c>
      <c r="E24" s="544">
        <v>1.72</v>
      </c>
      <c r="F24" s="544">
        <v>0.34</v>
      </c>
      <c r="G24" s="543"/>
      <c r="H24" s="545"/>
      <c r="I24" s="544">
        <v>2.06</v>
      </c>
      <c r="J24" s="122">
        <v>2.06</v>
      </c>
      <c r="K24" s="408"/>
      <c r="L24" s="122">
        <f t="shared" si="0"/>
        <v>0</v>
      </c>
    </row>
    <row r="25" spans="1:12" ht="12.75">
      <c r="A25" s="158">
        <v>5</v>
      </c>
      <c r="B25" s="423"/>
      <c r="C25" s="159" t="s">
        <v>21</v>
      </c>
      <c r="D25" s="158" t="s">
        <v>0</v>
      </c>
      <c r="E25" s="544">
        <v>2.06</v>
      </c>
      <c r="F25" s="544">
        <v>1.8</v>
      </c>
      <c r="G25" s="543"/>
      <c r="H25" s="544">
        <v>4</v>
      </c>
      <c r="I25" s="544">
        <v>14.85</v>
      </c>
      <c r="J25" s="122">
        <v>14.85</v>
      </c>
      <c r="K25" s="408"/>
      <c r="L25" s="122">
        <f t="shared" si="0"/>
        <v>0</v>
      </c>
    </row>
    <row r="26" spans="1:12" s="30" customFormat="1" ht="12.75">
      <c r="A26" s="26"/>
      <c r="B26" s="589"/>
      <c r="C26" s="27"/>
      <c r="D26" s="26"/>
      <c r="E26" s="28"/>
      <c r="F26" s="28"/>
      <c r="G26" s="363"/>
      <c r="H26" s="28"/>
      <c r="I26" s="28"/>
      <c r="J26" s="163"/>
      <c r="K26" s="579"/>
      <c r="L26" s="163"/>
    </row>
    <row r="27" spans="1:12" s="30" customFormat="1" ht="12.75">
      <c r="A27" s="585" t="s">
        <v>8</v>
      </c>
      <c r="B27" s="590" t="s">
        <v>28</v>
      </c>
      <c r="C27" s="590"/>
      <c r="D27" s="26"/>
      <c r="E27" s="363"/>
      <c r="F27" s="363"/>
      <c r="G27" s="363"/>
      <c r="H27" s="363"/>
      <c r="I27" s="363"/>
      <c r="J27" s="586"/>
      <c r="K27" s="586"/>
      <c r="L27" s="163"/>
    </row>
    <row r="28" spans="1:12" ht="12.75">
      <c r="A28" s="158" t="s">
        <v>172</v>
      </c>
      <c r="B28" s="423"/>
      <c r="C28" s="159" t="s">
        <v>398</v>
      </c>
      <c r="D28" s="158" t="s">
        <v>33</v>
      </c>
      <c r="E28" s="544">
        <v>1.84</v>
      </c>
      <c r="F28" s="543"/>
      <c r="G28" s="544">
        <v>0.2</v>
      </c>
      <c r="H28" s="544">
        <v>4</v>
      </c>
      <c r="I28" s="544">
        <v>1.47</v>
      </c>
      <c r="J28" s="122">
        <v>1.5</v>
      </c>
      <c r="K28" s="408"/>
      <c r="L28" s="122">
        <f t="shared" si="0"/>
        <v>0</v>
      </c>
    </row>
    <row r="29" spans="1:12" ht="12.75">
      <c r="A29" s="158" t="s">
        <v>173</v>
      </c>
      <c r="B29" s="423"/>
      <c r="C29" s="159" t="s">
        <v>46</v>
      </c>
      <c r="D29" s="158" t="s">
        <v>14</v>
      </c>
      <c r="E29" s="543"/>
      <c r="F29" s="543"/>
      <c r="G29" s="543"/>
      <c r="H29" s="543"/>
      <c r="I29" s="543"/>
      <c r="J29" s="122">
        <v>18.7</v>
      </c>
      <c r="K29" s="408"/>
      <c r="L29" s="122">
        <f t="shared" si="0"/>
        <v>0</v>
      </c>
    </row>
    <row r="30" spans="1:12" ht="12.75">
      <c r="A30" s="158" t="s">
        <v>174</v>
      </c>
      <c r="B30" s="423"/>
      <c r="C30" s="159" t="s">
        <v>93</v>
      </c>
      <c r="D30" s="158" t="s">
        <v>34</v>
      </c>
      <c r="E30" s="544">
        <v>1.84</v>
      </c>
      <c r="F30" s="544">
        <v>1.84</v>
      </c>
      <c r="G30" s="544">
        <v>0.2</v>
      </c>
      <c r="H30" s="543"/>
      <c r="I30" s="544">
        <v>0.68</v>
      </c>
      <c r="J30" s="122">
        <v>0.7</v>
      </c>
      <c r="K30" s="408"/>
      <c r="L30" s="122">
        <f t="shared" si="0"/>
        <v>0</v>
      </c>
    </row>
    <row r="31" spans="1:12" ht="12.75">
      <c r="A31" s="158" t="s">
        <v>175</v>
      </c>
      <c r="B31" s="423"/>
      <c r="C31" s="159" t="s">
        <v>32</v>
      </c>
      <c r="D31" s="158" t="s">
        <v>13</v>
      </c>
      <c r="E31" s="543"/>
      <c r="F31" s="543"/>
      <c r="G31" s="543"/>
      <c r="H31" s="544">
        <v>6</v>
      </c>
      <c r="I31" s="543"/>
      <c r="J31" s="122">
        <v>6</v>
      </c>
      <c r="K31" s="408"/>
      <c r="L31" s="122">
        <f t="shared" si="0"/>
        <v>0</v>
      </c>
    </row>
    <row r="32" spans="1:12" ht="12.75">
      <c r="A32" s="158" t="s">
        <v>176</v>
      </c>
      <c r="B32" s="423"/>
      <c r="C32" s="159" t="s">
        <v>105</v>
      </c>
      <c r="D32" s="158" t="s">
        <v>13</v>
      </c>
      <c r="E32" s="543"/>
      <c r="F32" s="543"/>
      <c r="G32" s="543"/>
      <c r="H32" s="544">
        <v>3</v>
      </c>
      <c r="I32" s="543"/>
      <c r="J32" s="122">
        <v>3</v>
      </c>
      <c r="K32" s="408"/>
      <c r="L32" s="122">
        <f t="shared" si="0"/>
        <v>0</v>
      </c>
    </row>
    <row r="33" spans="1:12" ht="12.75">
      <c r="A33" s="158" t="s">
        <v>177</v>
      </c>
      <c r="B33" s="423"/>
      <c r="C33" s="159" t="s">
        <v>23</v>
      </c>
      <c r="D33" s="158" t="s">
        <v>34</v>
      </c>
      <c r="E33" s="544">
        <v>0.785</v>
      </c>
      <c r="F33" s="544">
        <v>1</v>
      </c>
      <c r="G33" s="544">
        <v>0.13</v>
      </c>
      <c r="H33" s="544">
        <v>1</v>
      </c>
      <c r="I33" s="544">
        <v>0.1</v>
      </c>
      <c r="J33" s="122">
        <v>0.1</v>
      </c>
      <c r="K33" s="408"/>
      <c r="L33" s="122">
        <f t="shared" si="0"/>
        <v>0</v>
      </c>
    </row>
    <row r="34" spans="1:12" ht="12.75">
      <c r="A34" s="158" t="s">
        <v>178</v>
      </c>
      <c r="B34" s="423"/>
      <c r="C34" s="159" t="s">
        <v>399</v>
      </c>
      <c r="D34" s="158" t="s">
        <v>34</v>
      </c>
      <c r="E34" s="544">
        <v>0.075</v>
      </c>
      <c r="F34" s="543"/>
      <c r="G34" s="543"/>
      <c r="H34" s="544">
        <v>3</v>
      </c>
      <c r="I34" s="543"/>
      <c r="J34" s="122">
        <v>0.24</v>
      </c>
      <c r="K34" s="408"/>
      <c r="L34" s="122">
        <f t="shared" si="0"/>
        <v>0</v>
      </c>
    </row>
    <row r="35" spans="1:12" ht="12.75">
      <c r="A35" s="158" t="s">
        <v>179</v>
      </c>
      <c r="B35" s="423"/>
      <c r="C35" s="159" t="s">
        <v>47</v>
      </c>
      <c r="D35" s="158" t="s">
        <v>45</v>
      </c>
      <c r="E35" s="544">
        <v>1.02</v>
      </c>
      <c r="F35" s="543"/>
      <c r="G35" s="543"/>
      <c r="H35" s="543"/>
      <c r="I35" s="544">
        <v>1.02</v>
      </c>
      <c r="J35" s="122">
        <v>1</v>
      </c>
      <c r="K35" s="408"/>
      <c r="L35" s="122">
        <f t="shared" si="0"/>
        <v>0</v>
      </c>
    </row>
    <row r="36" spans="1:12" ht="12.75">
      <c r="A36" s="158" t="s">
        <v>180</v>
      </c>
      <c r="B36" s="423"/>
      <c r="C36" s="159" t="s">
        <v>48</v>
      </c>
      <c r="D36" s="158" t="s">
        <v>13</v>
      </c>
      <c r="E36" s="543"/>
      <c r="F36" s="543"/>
      <c r="G36" s="543"/>
      <c r="H36" s="543"/>
      <c r="I36" s="543"/>
      <c r="J36" s="122">
        <v>1</v>
      </c>
      <c r="K36" s="408"/>
      <c r="L36" s="122">
        <f t="shared" si="0"/>
        <v>0</v>
      </c>
    </row>
    <row r="37" spans="1:12" ht="12.75">
      <c r="A37" s="158" t="s">
        <v>181</v>
      </c>
      <c r="B37" s="423"/>
      <c r="C37" s="159" t="s">
        <v>94</v>
      </c>
      <c r="D37" s="158" t="s">
        <v>13</v>
      </c>
      <c r="E37" s="543"/>
      <c r="F37" s="543"/>
      <c r="G37" s="543"/>
      <c r="H37" s="543"/>
      <c r="I37" s="543"/>
      <c r="J37" s="122">
        <v>1</v>
      </c>
      <c r="K37" s="408"/>
      <c r="L37" s="122">
        <f t="shared" si="0"/>
        <v>0</v>
      </c>
    </row>
    <row r="38" spans="1:12" ht="12.75">
      <c r="A38" s="158" t="s">
        <v>182</v>
      </c>
      <c r="B38" s="423"/>
      <c r="C38" s="159" t="s">
        <v>2</v>
      </c>
      <c r="D38" s="158" t="s">
        <v>33</v>
      </c>
      <c r="E38" s="543"/>
      <c r="F38" s="543"/>
      <c r="G38" s="543"/>
      <c r="H38" s="543"/>
      <c r="I38" s="544">
        <v>5.06</v>
      </c>
      <c r="J38" s="122">
        <v>5</v>
      </c>
      <c r="K38" s="408"/>
      <c r="L38" s="122">
        <f t="shared" si="0"/>
        <v>0</v>
      </c>
    </row>
    <row r="39" spans="1:12" s="30" customFormat="1" ht="12.75">
      <c r="A39" s="26"/>
      <c r="B39" s="589"/>
      <c r="C39" s="27"/>
      <c r="D39" s="26"/>
      <c r="E39" s="363"/>
      <c r="F39" s="363"/>
      <c r="G39" s="363"/>
      <c r="H39" s="363"/>
      <c r="I39" s="28"/>
      <c r="J39" s="163"/>
      <c r="K39" s="579"/>
      <c r="L39" s="163"/>
    </row>
    <row r="40" spans="1:12" s="30" customFormat="1" ht="12.75">
      <c r="A40" s="585" t="s">
        <v>9</v>
      </c>
      <c r="B40" s="590" t="s">
        <v>26</v>
      </c>
      <c r="C40" s="590"/>
      <c r="D40" s="26"/>
      <c r="E40" s="363"/>
      <c r="F40" s="363"/>
      <c r="G40" s="363" t="s">
        <v>36</v>
      </c>
      <c r="H40" s="363"/>
      <c r="I40" s="363"/>
      <c r="J40" s="163"/>
      <c r="K40" s="586"/>
      <c r="L40" s="163"/>
    </row>
    <row r="41" spans="1:7" s="30" customFormat="1" ht="12.75">
      <c r="A41" s="362"/>
      <c r="B41" s="362"/>
      <c r="C41" s="588" t="s">
        <v>11</v>
      </c>
      <c r="D41" s="362"/>
      <c r="E41" s="586"/>
      <c r="F41" s="586"/>
      <c r="G41" s="586"/>
    </row>
    <row r="42" spans="1:12" ht="12.75">
      <c r="A42" s="158">
        <v>1</v>
      </c>
      <c r="B42" s="423"/>
      <c r="C42" s="159" t="s">
        <v>107</v>
      </c>
      <c r="D42" s="158" t="s">
        <v>13</v>
      </c>
      <c r="E42" s="543"/>
      <c r="F42" s="543"/>
      <c r="G42" s="543"/>
      <c r="H42" s="543"/>
      <c r="I42" s="543"/>
      <c r="J42" s="122">
        <v>1</v>
      </c>
      <c r="K42" s="408"/>
      <c r="L42" s="122">
        <f>J42*K42</f>
        <v>0</v>
      </c>
    </row>
    <row r="43" spans="1:12" ht="12.75">
      <c r="A43" s="158">
        <v>2</v>
      </c>
      <c r="B43" s="423"/>
      <c r="C43" s="159" t="s">
        <v>108</v>
      </c>
      <c r="D43" s="158" t="s">
        <v>13</v>
      </c>
      <c r="E43" s="543"/>
      <c r="F43" s="543"/>
      <c r="G43" s="543"/>
      <c r="H43" s="543"/>
      <c r="I43" s="543"/>
      <c r="J43" s="122">
        <v>2</v>
      </c>
      <c r="K43" s="408"/>
      <c r="L43" s="122">
        <f>J43*K43</f>
        <v>0</v>
      </c>
    </row>
    <row r="44" spans="1:12" ht="12.75">
      <c r="A44" s="158">
        <v>3</v>
      </c>
      <c r="B44" s="423"/>
      <c r="C44" s="159" t="s">
        <v>106</v>
      </c>
      <c r="D44" s="158" t="s">
        <v>79</v>
      </c>
      <c r="E44" s="543"/>
      <c r="F44" s="543"/>
      <c r="G44" s="543"/>
      <c r="H44" s="543"/>
      <c r="I44" s="543"/>
      <c r="J44" s="122">
        <v>1</v>
      </c>
      <c r="K44" s="408"/>
      <c r="L44" s="122">
        <f>J44*K44</f>
        <v>0</v>
      </c>
    </row>
    <row r="45" spans="1:12" ht="13.5" customHeight="1" hidden="1" thickBot="1">
      <c r="A45" s="546"/>
      <c r="B45" s="546"/>
      <c r="C45" s="547" t="s">
        <v>24</v>
      </c>
      <c r="D45" s="546"/>
      <c r="E45" s="548"/>
      <c r="F45" s="548"/>
      <c r="G45" s="548"/>
      <c r="H45" s="548"/>
      <c r="I45" s="548"/>
      <c r="J45" s="555"/>
      <c r="K45" s="555"/>
      <c r="L45" s="122">
        <v>3317.98</v>
      </c>
    </row>
    <row r="46" spans="3:12" ht="12.75">
      <c r="C46" s="550"/>
      <c r="D46" s="549"/>
      <c r="J46" s="197"/>
      <c r="K46" s="197"/>
      <c r="L46" s="197"/>
    </row>
    <row r="47" spans="1:12" ht="12.75">
      <c r="A47" s="26"/>
      <c r="B47" s="26"/>
      <c r="C47" s="551"/>
      <c r="D47" s="26"/>
      <c r="E47" s="552"/>
      <c r="F47" s="552"/>
      <c r="G47" s="552"/>
      <c r="H47" s="30"/>
      <c r="I47" s="552"/>
      <c r="J47" s="565" t="s">
        <v>24</v>
      </c>
      <c r="K47" s="566"/>
      <c r="L47" s="562">
        <f>SUM(L12:L44)</f>
        <v>0</v>
      </c>
    </row>
    <row r="48" spans="4:12" ht="12.75">
      <c r="D48" s="549"/>
      <c r="J48" s="197"/>
      <c r="K48" s="197"/>
      <c r="L48" s="197"/>
    </row>
    <row r="49" spans="4:10" ht="12.75" customHeight="1">
      <c r="D49" s="549"/>
      <c r="H49" s="554"/>
      <c r="I49" s="554"/>
      <c r="J49" s="554"/>
    </row>
    <row r="50" spans="1:12" s="2" customFormat="1" ht="15">
      <c r="A50" s="58" t="s">
        <v>159</v>
      </c>
      <c r="B50" s="442"/>
      <c r="C50" s="81"/>
      <c r="G50" s="465" t="s">
        <v>160</v>
      </c>
      <c r="H50" s="465"/>
      <c r="I50" s="465"/>
      <c r="J50" s="602"/>
      <c r="K50" s="602"/>
      <c r="L50" s="602"/>
    </row>
    <row r="51" spans="1:12" s="2" customFormat="1" ht="12.75">
      <c r="A51" s="60"/>
      <c r="B51" s="82"/>
      <c r="C51" s="60"/>
      <c r="I51" s="82"/>
      <c r="J51" s="61"/>
      <c r="K51" s="437"/>
      <c r="L51" s="419"/>
    </row>
    <row r="52" spans="1:12" s="2" customFormat="1" ht="15">
      <c r="A52" s="60"/>
      <c r="B52" s="82"/>
      <c r="C52" s="83"/>
      <c r="I52" s="84"/>
      <c r="J52" s="603"/>
      <c r="K52" s="603"/>
      <c r="L52" s="603"/>
    </row>
    <row r="53" spans="1:12" s="2" customFormat="1" ht="12.75">
      <c r="A53" s="60"/>
      <c r="B53" s="82"/>
      <c r="C53" s="60"/>
      <c r="I53" s="82"/>
      <c r="J53" s="601" t="s">
        <v>161</v>
      </c>
      <c r="K53" s="601"/>
      <c r="L53" s="601"/>
    </row>
    <row r="54" spans="1:12" s="2" customFormat="1" ht="12.75">
      <c r="A54" s="60"/>
      <c r="B54" s="82"/>
      <c r="C54" s="60"/>
      <c r="I54" s="82"/>
      <c r="J54" s="119"/>
      <c r="K54" s="438"/>
      <c r="L54" s="439"/>
    </row>
    <row r="55" spans="1:12" s="2" customFormat="1" ht="15">
      <c r="A55" s="60"/>
      <c r="B55" s="82"/>
      <c r="C55" s="83"/>
      <c r="I55" s="84"/>
      <c r="J55" s="603"/>
      <c r="K55" s="603"/>
      <c r="L55" s="603"/>
    </row>
    <row r="56" spans="1:12" s="2" customFormat="1" ht="12.75">
      <c r="A56" s="60"/>
      <c r="B56" s="82"/>
      <c r="C56" s="60"/>
      <c r="I56" s="85"/>
      <c r="J56" s="476" t="s">
        <v>162</v>
      </c>
      <c r="K56" s="476"/>
      <c r="L56" s="476"/>
    </row>
    <row r="57" spans="4:10" ht="12.75">
      <c r="D57" s="549"/>
      <c r="H57" s="554"/>
      <c r="I57" s="554"/>
      <c r="J57" s="55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50 J50:J53 A50:C56 I51:I56 K54 J55" name="Range1_1"/>
  </protectedRanges>
  <mergeCells count="28">
    <mergeCell ref="J52:L52"/>
    <mergeCell ref="J53:L53"/>
    <mergeCell ref="J55:L55"/>
    <mergeCell ref="J56:L56"/>
    <mergeCell ref="J47:K47"/>
    <mergeCell ref="B40:C40"/>
    <mergeCell ref="B27:C27"/>
    <mergeCell ref="B20:C20"/>
    <mergeCell ref="B11:C11"/>
    <mergeCell ref="G50:I50"/>
    <mergeCell ref="J50:L50"/>
    <mergeCell ref="H49:J49"/>
    <mergeCell ref="H57:J57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7086614173228347" right="0.2362204724409449" top="0.4330708661417323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9"/>
  <sheetViews>
    <sheetView view="pageBreakPreview" zoomScale="98" zoomScaleSheetLayoutView="98" zoomScalePageLayoutView="0" workbookViewId="0" topLeftCell="A20">
      <selection activeCell="O42" sqref="O42"/>
    </sheetView>
  </sheetViews>
  <sheetFormatPr defaultColWidth="9.140625" defaultRowHeight="12.75"/>
  <cols>
    <col min="1" max="1" width="5.28125" style="195" customWidth="1"/>
    <col min="2" max="2" width="12.00390625" style="195" customWidth="1"/>
    <col min="3" max="3" width="47.00390625" style="196" customWidth="1"/>
    <col min="4" max="4" width="6.57421875" style="196" customWidth="1"/>
    <col min="5" max="5" width="6.421875" style="167" customWidth="1"/>
    <col min="6" max="6" width="6.00390625" style="167" customWidth="1"/>
    <col min="7" max="7" width="6.421875" style="167" customWidth="1"/>
    <col min="8" max="8" width="5.57421875" style="167" customWidth="1"/>
    <col min="9" max="10" width="9.00390625" style="167" customWidth="1"/>
    <col min="11" max="11" width="8.0039062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235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5.75">
      <c r="A4" s="519"/>
      <c r="B4" s="387"/>
      <c r="C4" s="387"/>
      <c r="D4" s="387"/>
      <c r="E4" s="245"/>
      <c r="F4" s="245"/>
      <c r="G4" s="245"/>
      <c r="H4" s="245"/>
      <c r="I4" s="245"/>
      <c r="J4" s="245"/>
      <c r="K4" s="245"/>
      <c r="L4" s="245"/>
    </row>
    <row r="5" spans="1:12" s="246" customFormat="1" ht="15.75">
      <c r="A5" s="497" t="s">
        <v>55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6.5" thickBot="1">
      <c r="A6" s="387"/>
      <c r="B6" s="387"/>
      <c r="C6" s="387"/>
      <c r="D6" s="387"/>
      <c r="E6" s="245"/>
      <c r="F6" s="245"/>
      <c r="G6" s="245"/>
      <c r="H6" s="245"/>
      <c r="I6" s="245"/>
      <c r="J6" s="245"/>
      <c r="K6" s="245"/>
      <c r="L6" s="245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520">
        <v>1</v>
      </c>
      <c r="B9" s="520">
        <v>2</v>
      </c>
      <c r="C9" s="520">
        <v>3</v>
      </c>
      <c r="D9" s="520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4" s="249" customFormat="1" ht="7.5" thickTop="1">
      <c r="A10" s="521"/>
      <c r="B10" s="521"/>
      <c r="C10" s="522"/>
      <c r="D10" s="522"/>
    </row>
    <row r="11" spans="1:12" s="7" customFormat="1" ht="12.75">
      <c r="A11" s="523" t="s">
        <v>16</v>
      </c>
      <c r="B11" s="592" t="s">
        <v>17</v>
      </c>
      <c r="C11" s="592"/>
      <c r="D11" s="591"/>
      <c r="E11" s="445"/>
      <c r="F11" s="445"/>
      <c r="G11" s="445"/>
      <c r="H11" s="445"/>
      <c r="I11" s="445"/>
      <c r="J11" s="445"/>
      <c r="K11" s="445"/>
      <c r="L11" s="251"/>
    </row>
    <row r="12" spans="1:12" ht="12.75">
      <c r="A12" s="168">
        <v>1</v>
      </c>
      <c r="B12" s="423"/>
      <c r="C12" s="147" t="s">
        <v>90</v>
      </c>
      <c r="D12" s="168" t="s">
        <v>34</v>
      </c>
      <c r="E12" s="254"/>
      <c r="F12" s="253"/>
      <c r="G12" s="252"/>
      <c r="H12" s="253"/>
      <c r="I12" s="254">
        <v>7.13</v>
      </c>
      <c r="J12" s="161">
        <v>7.1</v>
      </c>
      <c r="K12" s="408"/>
      <c r="L12" s="161">
        <f>J12*K12</f>
        <v>0</v>
      </c>
    </row>
    <row r="13" spans="1:12" ht="12.75">
      <c r="A13" s="168">
        <v>2</v>
      </c>
      <c r="B13" s="423"/>
      <c r="C13" s="147" t="s">
        <v>38</v>
      </c>
      <c r="D13" s="168" t="s">
        <v>34</v>
      </c>
      <c r="E13" s="254"/>
      <c r="F13" s="253"/>
      <c r="G13" s="252"/>
      <c r="H13" s="253"/>
      <c r="I13" s="254">
        <v>1.55</v>
      </c>
      <c r="J13" s="161">
        <v>1.5</v>
      </c>
      <c r="K13" s="408"/>
      <c r="L13" s="161">
        <f aca="true" t="shared" si="0" ref="L13:L18">J13*K13</f>
        <v>0</v>
      </c>
    </row>
    <row r="14" spans="1:12" ht="12.75">
      <c r="A14" s="168">
        <v>3</v>
      </c>
      <c r="B14" s="423"/>
      <c r="C14" s="147" t="s">
        <v>18</v>
      </c>
      <c r="D14" s="168" t="s">
        <v>34</v>
      </c>
      <c r="E14" s="254"/>
      <c r="F14" s="253"/>
      <c r="G14" s="252"/>
      <c r="H14" s="253"/>
      <c r="I14" s="254">
        <v>1.55</v>
      </c>
      <c r="J14" s="161">
        <v>1.5</v>
      </c>
      <c r="K14" s="408"/>
      <c r="L14" s="161">
        <f t="shared" si="0"/>
        <v>0</v>
      </c>
    </row>
    <row r="15" spans="1:12" ht="12.75">
      <c r="A15" s="168">
        <v>4</v>
      </c>
      <c r="B15" s="423"/>
      <c r="C15" s="147" t="s">
        <v>91</v>
      </c>
      <c r="D15" s="168" t="s">
        <v>34</v>
      </c>
      <c r="E15" s="254">
        <v>3.39</v>
      </c>
      <c r="F15" s="253"/>
      <c r="G15" s="254">
        <v>0.1</v>
      </c>
      <c r="H15" s="253"/>
      <c r="I15" s="254">
        <v>0.34</v>
      </c>
      <c r="J15" s="161">
        <v>0.3</v>
      </c>
      <c r="K15" s="408"/>
      <c r="L15" s="161">
        <f t="shared" si="0"/>
        <v>0</v>
      </c>
    </row>
    <row r="16" spans="1:12" ht="12.75">
      <c r="A16" s="168">
        <v>5</v>
      </c>
      <c r="B16" s="423"/>
      <c r="C16" s="147" t="s">
        <v>52</v>
      </c>
      <c r="D16" s="168" t="s">
        <v>34</v>
      </c>
      <c r="E16" s="254">
        <v>6.34</v>
      </c>
      <c r="F16" s="254">
        <v>0.34</v>
      </c>
      <c r="G16" s="254"/>
      <c r="H16" s="253"/>
      <c r="I16" s="254">
        <v>6.01</v>
      </c>
      <c r="J16" s="161">
        <v>6</v>
      </c>
      <c r="K16" s="408"/>
      <c r="L16" s="161">
        <f t="shared" si="0"/>
        <v>0</v>
      </c>
    </row>
    <row r="17" spans="1:12" ht="12.75">
      <c r="A17" s="168">
        <v>6</v>
      </c>
      <c r="B17" s="423"/>
      <c r="C17" s="147" t="s">
        <v>53</v>
      </c>
      <c r="D17" s="168" t="s">
        <v>0</v>
      </c>
      <c r="E17" s="254">
        <v>0.34</v>
      </c>
      <c r="F17" s="254">
        <v>1.65</v>
      </c>
      <c r="G17" s="254"/>
      <c r="H17" s="254">
        <v>4</v>
      </c>
      <c r="I17" s="254">
        <v>2.23</v>
      </c>
      <c r="J17" s="161">
        <v>2.2</v>
      </c>
      <c r="K17" s="408"/>
      <c r="L17" s="161">
        <f t="shared" si="0"/>
        <v>0</v>
      </c>
    </row>
    <row r="18" spans="1:12" ht="12.75">
      <c r="A18" s="168">
        <v>7</v>
      </c>
      <c r="B18" s="423"/>
      <c r="C18" s="147" t="s">
        <v>27</v>
      </c>
      <c r="D18" s="168" t="s">
        <v>33</v>
      </c>
      <c r="E18" s="254">
        <v>6.25</v>
      </c>
      <c r="F18" s="253"/>
      <c r="G18" s="254"/>
      <c r="H18" s="253"/>
      <c r="I18" s="254">
        <v>6.25</v>
      </c>
      <c r="J18" s="161">
        <v>6.3</v>
      </c>
      <c r="K18" s="408"/>
      <c r="L18" s="161">
        <f t="shared" si="0"/>
        <v>0</v>
      </c>
    </row>
    <row r="19" spans="1:12" s="30" customFormat="1" ht="12.75">
      <c r="A19" s="26"/>
      <c r="B19" s="589"/>
      <c r="C19" s="27"/>
      <c r="D19" s="26"/>
      <c r="E19" s="28"/>
      <c r="F19" s="363"/>
      <c r="G19" s="28"/>
      <c r="H19" s="363"/>
      <c r="I19" s="28"/>
      <c r="J19" s="163"/>
      <c r="K19" s="579"/>
      <c r="L19" s="163"/>
    </row>
    <row r="20" spans="1:12" s="30" customFormat="1" ht="12.75">
      <c r="A20" s="585" t="s">
        <v>19</v>
      </c>
      <c r="B20" s="593" t="s">
        <v>20</v>
      </c>
      <c r="C20" s="593"/>
      <c r="D20" s="585"/>
      <c r="E20" s="581"/>
      <c r="F20" s="363"/>
      <c r="G20" s="363"/>
      <c r="H20" s="363"/>
      <c r="I20" s="363"/>
      <c r="J20" s="586"/>
      <c r="K20" s="582"/>
      <c r="L20" s="564"/>
    </row>
    <row r="21" spans="1:12" ht="12.75">
      <c r="A21" s="168" t="s">
        <v>172</v>
      </c>
      <c r="B21" s="423"/>
      <c r="C21" s="147" t="s">
        <v>43</v>
      </c>
      <c r="D21" s="168" t="s">
        <v>34</v>
      </c>
      <c r="E21" s="253"/>
      <c r="F21" s="253"/>
      <c r="G21" s="253"/>
      <c r="H21" s="253"/>
      <c r="I21" s="254">
        <v>1.88</v>
      </c>
      <c r="J21" s="161">
        <v>1.88</v>
      </c>
      <c r="K21" s="408"/>
      <c r="L21" s="161">
        <f>J21*K21</f>
        <v>0</v>
      </c>
    </row>
    <row r="22" spans="1:12" ht="12.75">
      <c r="A22" s="168" t="s">
        <v>173</v>
      </c>
      <c r="B22" s="423"/>
      <c r="C22" s="147" t="s">
        <v>67</v>
      </c>
      <c r="D22" s="168" t="s">
        <v>34</v>
      </c>
      <c r="E22" s="253"/>
      <c r="F22" s="253"/>
      <c r="G22" s="253"/>
      <c r="H22" s="253"/>
      <c r="I22" s="254">
        <v>1.88</v>
      </c>
      <c r="J22" s="161">
        <v>1.88</v>
      </c>
      <c r="K22" s="408"/>
      <c r="L22" s="161">
        <f>J22*K22</f>
        <v>0</v>
      </c>
    </row>
    <row r="23" spans="1:12" ht="12.75">
      <c r="A23" s="168" t="s">
        <v>174</v>
      </c>
      <c r="B23" s="423"/>
      <c r="C23" s="147" t="s">
        <v>44</v>
      </c>
      <c r="D23" s="168" t="s">
        <v>34</v>
      </c>
      <c r="E23" s="253"/>
      <c r="F23" s="253"/>
      <c r="G23" s="253"/>
      <c r="H23" s="253"/>
      <c r="I23" s="254">
        <v>1.88</v>
      </c>
      <c r="J23" s="161">
        <v>1.88</v>
      </c>
      <c r="K23" s="408"/>
      <c r="L23" s="161">
        <f>J23*K23</f>
        <v>0</v>
      </c>
    </row>
    <row r="24" spans="1:12" ht="12.75">
      <c r="A24" s="168" t="s">
        <v>175</v>
      </c>
      <c r="B24" s="423"/>
      <c r="C24" s="147" t="s">
        <v>92</v>
      </c>
      <c r="D24" s="168" t="s">
        <v>34</v>
      </c>
      <c r="E24" s="254">
        <v>2.33</v>
      </c>
      <c r="F24" s="254">
        <v>0.34</v>
      </c>
      <c r="G24" s="253"/>
      <c r="H24" s="252"/>
      <c r="I24" s="254">
        <v>2.67</v>
      </c>
      <c r="J24" s="161">
        <v>2.67</v>
      </c>
      <c r="K24" s="408"/>
      <c r="L24" s="161">
        <f>J24*K24</f>
        <v>0</v>
      </c>
    </row>
    <row r="25" spans="1:12" ht="12.75">
      <c r="A25" s="168" t="s">
        <v>176</v>
      </c>
      <c r="B25" s="423"/>
      <c r="C25" s="147" t="s">
        <v>21</v>
      </c>
      <c r="D25" s="168" t="s">
        <v>0</v>
      </c>
      <c r="E25" s="254">
        <v>2.67</v>
      </c>
      <c r="F25" s="254">
        <v>1.8</v>
      </c>
      <c r="G25" s="253"/>
      <c r="H25" s="254">
        <v>4</v>
      </c>
      <c r="I25" s="254">
        <v>19.2</v>
      </c>
      <c r="J25" s="161">
        <v>19.2</v>
      </c>
      <c r="K25" s="408"/>
      <c r="L25" s="161">
        <f>J25*K25</f>
        <v>0</v>
      </c>
    </row>
    <row r="26" spans="1:12" s="30" customFormat="1" ht="12.75">
      <c r="A26" s="26"/>
      <c r="B26" s="589"/>
      <c r="C26" s="27"/>
      <c r="D26" s="26"/>
      <c r="E26" s="28"/>
      <c r="F26" s="28"/>
      <c r="G26" s="363"/>
      <c r="H26" s="28"/>
      <c r="I26" s="28"/>
      <c r="J26" s="163"/>
      <c r="K26" s="579"/>
      <c r="L26" s="163"/>
    </row>
    <row r="27" spans="1:12" s="30" customFormat="1" ht="12.75">
      <c r="A27" s="585" t="s">
        <v>8</v>
      </c>
      <c r="B27" s="593" t="s">
        <v>28</v>
      </c>
      <c r="C27" s="593"/>
      <c r="D27" s="585"/>
      <c r="E27" s="581"/>
      <c r="F27" s="363"/>
      <c r="G27" s="363"/>
      <c r="H27" s="363"/>
      <c r="I27" s="363"/>
      <c r="J27" s="586"/>
      <c r="K27" s="582"/>
      <c r="L27" s="564"/>
    </row>
    <row r="28" spans="1:12" ht="12.75">
      <c r="A28" s="168" t="s">
        <v>172</v>
      </c>
      <c r="B28" s="423"/>
      <c r="C28" s="147" t="s">
        <v>398</v>
      </c>
      <c r="D28" s="168" t="s">
        <v>33</v>
      </c>
      <c r="E28" s="254">
        <v>1.84</v>
      </c>
      <c r="F28" s="253"/>
      <c r="G28" s="254">
        <v>0.2</v>
      </c>
      <c r="H28" s="254">
        <v>4</v>
      </c>
      <c r="I28" s="254">
        <v>1.47</v>
      </c>
      <c r="J28" s="161">
        <v>1.5</v>
      </c>
      <c r="K28" s="408"/>
      <c r="L28" s="161">
        <f aca="true" t="shared" si="1" ref="L28:L38">J28*K28</f>
        <v>0</v>
      </c>
    </row>
    <row r="29" spans="1:12" ht="12.75">
      <c r="A29" s="168" t="s">
        <v>173</v>
      </c>
      <c r="B29" s="423"/>
      <c r="C29" s="147" t="s">
        <v>46</v>
      </c>
      <c r="D29" s="168" t="s">
        <v>14</v>
      </c>
      <c r="E29" s="253"/>
      <c r="F29" s="253"/>
      <c r="G29" s="253"/>
      <c r="H29" s="253"/>
      <c r="I29" s="253"/>
      <c r="J29" s="161">
        <v>18.7</v>
      </c>
      <c r="K29" s="408"/>
      <c r="L29" s="161">
        <f t="shared" si="1"/>
        <v>0</v>
      </c>
    </row>
    <row r="30" spans="1:12" ht="12.75">
      <c r="A30" s="168" t="s">
        <v>174</v>
      </c>
      <c r="B30" s="423"/>
      <c r="C30" s="147" t="s">
        <v>93</v>
      </c>
      <c r="D30" s="168" t="s">
        <v>34</v>
      </c>
      <c r="E30" s="254">
        <v>1.84</v>
      </c>
      <c r="F30" s="254">
        <v>1.84</v>
      </c>
      <c r="G30" s="254">
        <v>0.2</v>
      </c>
      <c r="H30" s="253"/>
      <c r="I30" s="254">
        <v>0.68</v>
      </c>
      <c r="J30" s="161">
        <v>0.7</v>
      </c>
      <c r="K30" s="408"/>
      <c r="L30" s="161">
        <f t="shared" si="1"/>
        <v>0</v>
      </c>
    </row>
    <row r="31" spans="1:12" ht="12.75">
      <c r="A31" s="168" t="s">
        <v>175</v>
      </c>
      <c r="B31" s="423"/>
      <c r="C31" s="147" t="s">
        <v>32</v>
      </c>
      <c r="D31" s="168" t="s">
        <v>13</v>
      </c>
      <c r="E31" s="253"/>
      <c r="F31" s="253"/>
      <c r="G31" s="253"/>
      <c r="H31" s="254">
        <v>10</v>
      </c>
      <c r="I31" s="253"/>
      <c r="J31" s="161">
        <v>10</v>
      </c>
      <c r="K31" s="408"/>
      <c r="L31" s="161">
        <f t="shared" si="1"/>
        <v>0</v>
      </c>
    </row>
    <row r="32" spans="1:12" ht="12.75">
      <c r="A32" s="168" t="s">
        <v>176</v>
      </c>
      <c r="B32" s="423"/>
      <c r="C32" s="147" t="s">
        <v>105</v>
      </c>
      <c r="D32" s="168" t="s">
        <v>13</v>
      </c>
      <c r="E32" s="253"/>
      <c r="F32" s="253"/>
      <c r="G32" s="253"/>
      <c r="H32" s="254">
        <v>3</v>
      </c>
      <c r="I32" s="253"/>
      <c r="J32" s="161">
        <v>3</v>
      </c>
      <c r="K32" s="408"/>
      <c r="L32" s="161">
        <f t="shared" si="1"/>
        <v>0</v>
      </c>
    </row>
    <row r="33" spans="1:12" ht="12.75">
      <c r="A33" s="168" t="s">
        <v>177</v>
      </c>
      <c r="B33" s="423"/>
      <c r="C33" s="147" t="s">
        <v>23</v>
      </c>
      <c r="D33" s="168" t="s">
        <v>34</v>
      </c>
      <c r="E33" s="254">
        <v>0.785</v>
      </c>
      <c r="F33" s="254">
        <v>1</v>
      </c>
      <c r="G33" s="254">
        <v>0.13</v>
      </c>
      <c r="H33" s="254">
        <v>1</v>
      </c>
      <c r="I33" s="254">
        <v>0.1</v>
      </c>
      <c r="J33" s="161">
        <v>0.1</v>
      </c>
      <c r="K33" s="408"/>
      <c r="L33" s="161">
        <f t="shared" si="1"/>
        <v>0</v>
      </c>
    </row>
    <row r="34" spans="1:12" ht="12.75">
      <c r="A34" s="168" t="s">
        <v>178</v>
      </c>
      <c r="B34" s="423"/>
      <c r="C34" s="147" t="s">
        <v>399</v>
      </c>
      <c r="D34" s="168" t="s">
        <v>34</v>
      </c>
      <c r="E34" s="254">
        <v>0.002</v>
      </c>
      <c r="F34" s="253"/>
      <c r="G34" s="253"/>
      <c r="H34" s="254">
        <v>10</v>
      </c>
      <c r="I34" s="253"/>
      <c r="J34" s="161">
        <v>0.25</v>
      </c>
      <c r="K34" s="408"/>
      <c r="L34" s="161">
        <f t="shared" si="1"/>
        <v>0</v>
      </c>
    </row>
    <row r="35" spans="1:12" ht="12.75">
      <c r="A35" s="168" t="s">
        <v>179</v>
      </c>
      <c r="B35" s="423"/>
      <c r="C35" s="147" t="s">
        <v>47</v>
      </c>
      <c r="D35" s="168" t="s">
        <v>45</v>
      </c>
      <c r="E35" s="254">
        <v>0.92</v>
      </c>
      <c r="F35" s="253"/>
      <c r="G35" s="253"/>
      <c r="H35" s="253"/>
      <c r="I35" s="254">
        <v>0.92</v>
      </c>
      <c r="J35" s="161">
        <v>1</v>
      </c>
      <c r="K35" s="408"/>
      <c r="L35" s="161">
        <f t="shared" si="1"/>
        <v>0</v>
      </c>
    </row>
    <row r="36" spans="1:12" ht="12.75">
      <c r="A36" s="168" t="s">
        <v>180</v>
      </c>
      <c r="B36" s="423"/>
      <c r="C36" s="147" t="s">
        <v>48</v>
      </c>
      <c r="D36" s="168" t="s">
        <v>13</v>
      </c>
      <c r="E36" s="253"/>
      <c r="F36" s="253"/>
      <c r="G36" s="253"/>
      <c r="H36" s="253"/>
      <c r="I36" s="253"/>
      <c r="J36" s="161">
        <v>1</v>
      </c>
      <c r="K36" s="408"/>
      <c r="L36" s="161">
        <f t="shared" si="1"/>
        <v>0</v>
      </c>
    </row>
    <row r="37" spans="1:12" ht="12.75">
      <c r="A37" s="168" t="s">
        <v>181</v>
      </c>
      <c r="B37" s="423"/>
      <c r="C37" s="147" t="s">
        <v>72</v>
      </c>
      <c r="D37" s="168" t="s">
        <v>13</v>
      </c>
      <c r="E37" s="253"/>
      <c r="F37" s="253"/>
      <c r="G37" s="253"/>
      <c r="H37" s="253"/>
      <c r="I37" s="253"/>
      <c r="J37" s="161">
        <v>1</v>
      </c>
      <c r="K37" s="408"/>
      <c r="L37" s="161">
        <f t="shared" si="1"/>
        <v>0</v>
      </c>
    </row>
    <row r="38" spans="1:12" ht="12.75">
      <c r="A38" s="168" t="s">
        <v>182</v>
      </c>
      <c r="B38" s="423"/>
      <c r="C38" s="147" t="s">
        <v>2</v>
      </c>
      <c r="D38" s="168" t="s">
        <v>33</v>
      </c>
      <c r="E38" s="254"/>
      <c r="F38" s="254"/>
      <c r="G38" s="254"/>
      <c r="H38" s="254"/>
      <c r="I38" s="254">
        <v>7.01</v>
      </c>
      <c r="J38" s="161">
        <v>7</v>
      </c>
      <c r="K38" s="408"/>
      <c r="L38" s="161">
        <f t="shared" si="1"/>
        <v>0</v>
      </c>
    </row>
    <row r="39" spans="4:12" ht="12.75">
      <c r="D39" s="195"/>
      <c r="J39" s="373"/>
      <c r="K39" s="373"/>
      <c r="L39" s="373"/>
    </row>
    <row r="40" spans="4:12" ht="12.75">
      <c r="D40" s="195"/>
      <c r="J40" s="565" t="s">
        <v>24</v>
      </c>
      <c r="K40" s="566"/>
      <c r="L40" s="562">
        <f>SUM(L15:L38)</f>
        <v>0</v>
      </c>
    </row>
    <row r="41" spans="4:10" ht="12.75" customHeight="1">
      <c r="D41" s="195"/>
      <c r="H41" s="517"/>
      <c r="I41" s="517"/>
      <c r="J41" s="517"/>
    </row>
    <row r="42" spans="1:12" s="2" customFormat="1" ht="15">
      <c r="A42" s="58" t="s">
        <v>159</v>
      </c>
      <c r="B42" s="442"/>
      <c r="C42" s="81"/>
      <c r="G42" s="465" t="s">
        <v>160</v>
      </c>
      <c r="H42" s="465"/>
      <c r="I42" s="465"/>
      <c r="J42" s="602"/>
      <c r="K42" s="602"/>
      <c r="L42" s="602"/>
    </row>
    <row r="43" spans="1:12" s="2" customFormat="1" ht="12.75">
      <c r="A43" s="60"/>
      <c r="B43" s="82"/>
      <c r="C43" s="60"/>
      <c r="I43" s="82"/>
      <c r="J43" s="61"/>
      <c r="K43" s="437"/>
      <c r="L43" s="419"/>
    </row>
    <row r="44" spans="1:12" s="2" customFormat="1" ht="15">
      <c r="A44" s="60"/>
      <c r="B44" s="82"/>
      <c r="C44" s="83"/>
      <c r="I44" s="84"/>
      <c r="J44" s="603"/>
      <c r="K44" s="603"/>
      <c r="L44" s="603"/>
    </row>
    <row r="45" spans="1:12" s="2" customFormat="1" ht="12.75">
      <c r="A45" s="60"/>
      <c r="B45" s="82"/>
      <c r="C45" s="60"/>
      <c r="I45" s="82"/>
      <c r="J45" s="601" t="s">
        <v>161</v>
      </c>
      <c r="K45" s="601"/>
      <c r="L45" s="601"/>
    </row>
    <row r="46" spans="1:12" s="2" customFormat="1" ht="12.75">
      <c r="A46" s="60"/>
      <c r="B46" s="82"/>
      <c r="C46" s="60"/>
      <c r="I46" s="82"/>
      <c r="J46" s="119"/>
      <c r="K46" s="438"/>
      <c r="L46" s="439"/>
    </row>
    <row r="47" spans="1:12" s="2" customFormat="1" ht="15">
      <c r="A47" s="60"/>
      <c r="B47" s="82"/>
      <c r="C47" s="83"/>
      <c r="I47" s="84"/>
      <c r="J47" s="603"/>
      <c r="K47" s="603"/>
      <c r="L47" s="603"/>
    </row>
    <row r="48" spans="1:12" s="2" customFormat="1" ht="12.75">
      <c r="A48" s="60"/>
      <c r="B48" s="82"/>
      <c r="C48" s="60"/>
      <c r="I48" s="85"/>
      <c r="J48" s="476" t="s">
        <v>162</v>
      </c>
      <c r="K48" s="476"/>
      <c r="L48" s="476"/>
    </row>
    <row r="49" spans="4:10" ht="12.75">
      <c r="D49" s="195"/>
      <c r="H49" s="518"/>
      <c r="I49" s="518"/>
      <c r="J49" s="518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42 J42:J45 A42:C48 I43:I48 K46 J47" name="Range1_1"/>
  </protectedRanges>
  <mergeCells count="27">
    <mergeCell ref="J44:L44"/>
    <mergeCell ref="J45:L45"/>
    <mergeCell ref="J47:L47"/>
    <mergeCell ref="J48:L48"/>
    <mergeCell ref="J40:K40"/>
    <mergeCell ref="B11:C11"/>
    <mergeCell ref="B20:C20"/>
    <mergeCell ref="B27:C27"/>
    <mergeCell ref="G42:I42"/>
    <mergeCell ref="J42:L42"/>
    <mergeCell ref="H41:J41"/>
    <mergeCell ref="H49:J49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7086614173228347" right="0.2755905511811024" top="0.3937007874015748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view="pageBreakPreview" zoomScale="112" zoomScaleSheetLayoutView="112" zoomScalePageLayoutView="0" workbookViewId="0" topLeftCell="A1">
      <selection activeCell="A11" sqref="A11:IV11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8.0039062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234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5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246" customFormat="1" ht="23.25" customHeight="1">
      <c r="A5" s="568" t="s">
        <v>57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6.75" customHeight="1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s="10" customFormat="1" ht="35.2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21" customHeight="1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12" ht="25.5">
      <c r="A11" s="665">
        <v>1</v>
      </c>
      <c r="B11" s="666" t="s">
        <v>408</v>
      </c>
      <c r="C11" s="253" t="s">
        <v>409</v>
      </c>
      <c r="D11" s="252" t="s">
        <v>13</v>
      </c>
      <c r="E11" s="253"/>
      <c r="F11" s="253"/>
      <c r="G11" s="253"/>
      <c r="H11" s="253"/>
      <c r="I11" s="253"/>
      <c r="J11" s="161">
        <v>1</v>
      </c>
      <c r="K11" s="664">
        <f>ПКС_9!L40</f>
        <v>0</v>
      </c>
      <c r="L11" s="161">
        <f>J11*K11</f>
        <v>0</v>
      </c>
    </row>
    <row r="12" spans="1:7" s="7" customFormat="1" ht="12.75">
      <c r="A12" s="255"/>
      <c r="B12" s="255"/>
      <c r="C12" s="577" t="s">
        <v>11</v>
      </c>
      <c r="D12" s="255"/>
      <c r="E12" s="576"/>
      <c r="F12" s="576"/>
      <c r="G12" s="576"/>
    </row>
    <row r="13" spans="1:12" ht="12.75">
      <c r="A13" s="252">
        <v>1</v>
      </c>
      <c r="B13" s="407"/>
      <c r="C13" s="253" t="s">
        <v>107</v>
      </c>
      <c r="D13" s="252" t="s">
        <v>13</v>
      </c>
      <c r="E13" s="253"/>
      <c r="F13" s="253"/>
      <c r="G13" s="253"/>
      <c r="H13" s="253"/>
      <c r="I13" s="253"/>
      <c r="J13" s="161">
        <v>1</v>
      </c>
      <c r="K13" s="408"/>
      <c r="L13" s="161">
        <f>J13*K13</f>
        <v>0</v>
      </c>
    </row>
    <row r="14" spans="1:12" ht="12.75">
      <c r="A14" s="252">
        <v>2</v>
      </c>
      <c r="B14" s="407"/>
      <c r="C14" s="253" t="s">
        <v>108</v>
      </c>
      <c r="D14" s="252" t="s">
        <v>13</v>
      </c>
      <c r="E14" s="253"/>
      <c r="F14" s="253"/>
      <c r="G14" s="253"/>
      <c r="H14" s="253"/>
      <c r="I14" s="253"/>
      <c r="J14" s="161">
        <v>2</v>
      </c>
      <c r="K14" s="408"/>
      <c r="L14" s="161">
        <f>J14*K14</f>
        <v>0</v>
      </c>
    </row>
    <row r="15" spans="1:12" ht="12.75">
      <c r="A15" s="252">
        <v>3</v>
      </c>
      <c r="B15" s="407"/>
      <c r="C15" s="253" t="s">
        <v>106</v>
      </c>
      <c r="D15" s="252" t="s">
        <v>79</v>
      </c>
      <c r="E15" s="253"/>
      <c r="F15" s="253"/>
      <c r="G15" s="253"/>
      <c r="H15" s="253"/>
      <c r="I15" s="253"/>
      <c r="J15" s="161">
        <v>1</v>
      </c>
      <c r="K15" s="408"/>
      <c r="L15" s="161">
        <f>J15*K15</f>
        <v>0</v>
      </c>
    </row>
    <row r="16" spans="3:12" ht="12.75">
      <c r="C16" s="171"/>
      <c r="D16" s="259"/>
      <c r="J16" s="373"/>
      <c r="K16" s="373"/>
      <c r="L16" s="260"/>
    </row>
    <row r="17" spans="3:12" ht="12.75">
      <c r="C17" s="171"/>
      <c r="D17" s="259"/>
      <c r="J17" s="565" t="s">
        <v>24</v>
      </c>
      <c r="K17" s="566"/>
      <c r="L17" s="562">
        <f>SUM(L13:L15)</f>
        <v>0</v>
      </c>
    </row>
    <row r="18" spans="3:12" ht="12.75">
      <c r="C18" s="171"/>
      <c r="D18" s="259"/>
      <c r="L18" s="260"/>
    </row>
    <row r="19" spans="3:12" ht="12.75">
      <c r="C19" s="171"/>
      <c r="D19" s="259"/>
      <c r="L19" s="260"/>
    </row>
    <row r="20" spans="4:10" ht="12.75" customHeight="1">
      <c r="D20" s="259"/>
      <c r="H20" s="517"/>
      <c r="I20" s="517"/>
      <c r="J20" s="517"/>
    </row>
    <row r="21" spans="1:12" s="2" customFormat="1" ht="15">
      <c r="A21" s="58" t="s">
        <v>159</v>
      </c>
      <c r="B21" s="442"/>
      <c r="C21" s="81"/>
      <c r="G21" s="465" t="s">
        <v>160</v>
      </c>
      <c r="H21" s="465"/>
      <c r="I21" s="465"/>
      <c r="J21" s="602"/>
      <c r="K21" s="602"/>
      <c r="L21" s="602"/>
    </row>
    <row r="22" spans="1:12" s="2" customFormat="1" ht="12.75">
      <c r="A22" s="60"/>
      <c r="B22" s="82"/>
      <c r="C22" s="60"/>
      <c r="I22" s="82"/>
      <c r="J22" s="61"/>
      <c r="K22" s="437"/>
      <c r="L22" s="419"/>
    </row>
    <row r="23" spans="1:12" s="2" customFormat="1" ht="15">
      <c r="A23" s="60"/>
      <c r="B23" s="82"/>
      <c r="C23" s="83"/>
      <c r="I23" s="84"/>
      <c r="J23" s="603"/>
      <c r="K23" s="603"/>
      <c r="L23" s="603"/>
    </row>
    <row r="24" spans="1:12" s="2" customFormat="1" ht="12.75">
      <c r="A24" s="60"/>
      <c r="B24" s="82"/>
      <c r="C24" s="60"/>
      <c r="I24" s="82"/>
      <c r="J24" s="601" t="s">
        <v>161</v>
      </c>
      <c r="K24" s="601"/>
      <c r="L24" s="601"/>
    </row>
    <row r="25" spans="1:12" s="2" customFormat="1" ht="12.75">
      <c r="A25" s="60"/>
      <c r="B25" s="82"/>
      <c r="C25" s="60"/>
      <c r="I25" s="82"/>
      <c r="J25" s="119"/>
      <c r="K25" s="438"/>
      <c r="L25" s="439"/>
    </row>
    <row r="26" spans="1:12" s="2" customFormat="1" ht="15">
      <c r="A26" s="60"/>
      <c r="B26" s="82"/>
      <c r="C26" s="83"/>
      <c r="I26" s="84"/>
      <c r="J26" s="603"/>
      <c r="K26" s="603"/>
      <c r="L26" s="603"/>
    </row>
    <row r="27" spans="1:12" s="2" customFormat="1" ht="12.75">
      <c r="A27" s="60"/>
      <c r="B27" s="82"/>
      <c r="C27" s="60"/>
      <c r="I27" s="85"/>
      <c r="J27" s="476" t="s">
        <v>162</v>
      </c>
      <c r="K27" s="476"/>
      <c r="L27" s="476"/>
    </row>
    <row r="28" spans="4:10" ht="12.75">
      <c r="D28" s="259"/>
      <c r="H28" s="518"/>
      <c r="I28" s="518"/>
      <c r="J28" s="518"/>
    </row>
    <row r="29" ht="12.75">
      <c r="D29" s="259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1 J21:J24 A21:C27 I22:I27 K25 J26" name="Range1_1"/>
  </protectedRanges>
  <mergeCells count="24">
    <mergeCell ref="J27:L27"/>
    <mergeCell ref="J17:K17"/>
    <mergeCell ref="G21:I21"/>
    <mergeCell ref="J21:L21"/>
    <mergeCell ref="J23:L23"/>
    <mergeCell ref="J24:L24"/>
    <mergeCell ref="J26:L26"/>
    <mergeCell ref="H20:J20"/>
    <mergeCell ref="H28:J28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275590551181102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view="pageBreakPreview" zoomScale="112" zoomScaleSheetLayoutView="112" zoomScalePageLayoutView="0" workbookViewId="0" topLeftCell="A1">
      <selection activeCell="C17" sqref="C17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8.0039062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231</v>
      </c>
      <c r="D3" s="450"/>
      <c r="E3" s="450"/>
      <c r="F3" s="450"/>
      <c r="G3" s="450"/>
      <c r="H3" s="450"/>
      <c r="I3" s="450"/>
      <c r="J3" s="450"/>
      <c r="K3" s="450"/>
      <c r="L3" s="450"/>
    </row>
    <row r="4" ht="12.75">
      <c r="D4" s="259"/>
    </row>
    <row r="5" spans="1:12" s="246" customFormat="1" ht="15.75">
      <c r="A5" s="568" t="s">
        <v>58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6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12" ht="25.5">
      <c r="A11" s="665">
        <v>1</v>
      </c>
      <c r="B11" s="666" t="s">
        <v>408</v>
      </c>
      <c r="C11" s="253" t="s">
        <v>409</v>
      </c>
      <c r="D11" s="252" t="s">
        <v>13</v>
      </c>
      <c r="E11" s="253"/>
      <c r="F11" s="253"/>
      <c r="G11" s="253"/>
      <c r="H11" s="253"/>
      <c r="I11" s="253"/>
      <c r="J11" s="161">
        <v>1</v>
      </c>
      <c r="K11" s="664">
        <f>ПКС_9!L40</f>
        <v>0</v>
      </c>
      <c r="L11" s="161">
        <f>J11*K11</f>
        <v>0</v>
      </c>
    </row>
    <row r="12" spans="1:7" s="7" customFormat="1" ht="12.75">
      <c r="A12" s="255"/>
      <c r="B12" s="255"/>
      <c r="C12" s="577" t="s">
        <v>11</v>
      </c>
      <c r="D12" s="255"/>
      <c r="E12" s="576"/>
      <c r="F12" s="576"/>
      <c r="G12" s="576"/>
    </row>
    <row r="13" spans="1:12" ht="12.75">
      <c r="A13" s="252">
        <v>1</v>
      </c>
      <c r="B13" s="407"/>
      <c r="C13" s="253" t="s">
        <v>402</v>
      </c>
      <c r="D13" s="252" t="s">
        <v>13</v>
      </c>
      <c r="E13" s="253"/>
      <c r="F13" s="253"/>
      <c r="G13" s="253"/>
      <c r="H13" s="253"/>
      <c r="I13" s="253"/>
      <c r="J13" s="161">
        <v>2</v>
      </c>
      <c r="K13" s="408"/>
      <c r="L13" s="161">
        <f>J13*K13</f>
        <v>0</v>
      </c>
    </row>
    <row r="14" spans="1:12" ht="12.75">
      <c r="A14" s="252">
        <v>2</v>
      </c>
      <c r="B14" s="407"/>
      <c r="C14" s="253" t="s">
        <v>106</v>
      </c>
      <c r="D14" s="252" t="s">
        <v>79</v>
      </c>
      <c r="E14" s="253"/>
      <c r="F14" s="253"/>
      <c r="G14" s="253"/>
      <c r="H14" s="253"/>
      <c r="I14" s="253"/>
      <c r="J14" s="161">
        <v>2</v>
      </c>
      <c r="K14" s="408"/>
      <c r="L14" s="161">
        <f>J14*K14</f>
        <v>0</v>
      </c>
    </row>
    <row r="15" spans="3:12" ht="12.75">
      <c r="C15" s="171"/>
      <c r="D15" s="259"/>
      <c r="J15" s="373"/>
      <c r="K15" s="373"/>
      <c r="L15" s="260"/>
    </row>
    <row r="16" spans="3:12" ht="12.75">
      <c r="C16" s="171"/>
      <c r="D16" s="259"/>
      <c r="J16" s="565" t="s">
        <v>24</v>
      </c>
      <c r="K16" s="566"/>
      <c r="L16" s="562">
        <f>L13+L14</f>
        <v>0</v>
      </c>
    </row>
    <row r="17" ht="12.75">
      <c r="D17" s="259"/>
    </row>
    <row r="18" ht="12.75">
      <c r="D18" s="259"/>
    </row>
    <row r="19" spans="4:10" ht="12.75" customHeight="1">
      <c r="D19" s="259"/>
      <c r="H19" s="517"/>
      <c r="I19" s="517"/>
      <c r="J19" s="517"/>
    </row>
    <row r="20" spans="1:12" s="2" customFormat="1" ht="15">
      <c r="A20" s="58" t="s">
        <v>159</v>
      </c>
      <c r="B20" s="442"/>
      <c r="C20" s="81"/>
      <c r="G20" s="465" t="s">
        <v>160</v>
      </c>
      <c r="H20" s="465"/>
      <c r="I20" s="465"/>
      <c r="J20" s="602"/>
      <c r="K20" s="602"/>
      <c r="L20" s="602"/>
    </row>
    <row r="21" spans="1:12" s="2" customFormat="1" ht="12.75">
      <c r="A21" s="60"/>
      <c r="B21" s="82"/>
      <c r="C21" s="60"/>
      <c r="I21" s="82"/>
      <c r="J21" s="61"/>
      <c r="K21" s="437"/>
      <c r="L21" s="419"/>
    </row>
    <row r="22" spans="1:12" s="2" customFormat="1" ht="15">
      <c r="A22" s="60"/>
      <c r="B22" s="82"/>
      <c r="C22" s="83"/>
      <c r="I22" s="84"/>
      <c r="J22" s="603"/>
      <c r="K22" s="603"/>
      <c r="L22" s="603"/>
    </row>
    <row r="23" spans="1:12" s="2" customFormat="1" ht="12.75">
      <c r="A23" s="60"/>
      <c r="B23" s="82"/>
      <c r="C23" s="60"/>
      <c r="I23" s="82"/>
      <c r="J23" s="601" t="s">
        <v>161</v>
      </c>
      <c r="K23" s="601"/>
      <c r="L23" s="601"/>
    </row>
    <row r="24" spans="1:12" s="2" customFormat="1" ht="12.75">
      <c r="A24" s="60"/>
      <c r="B24" s="82"/>
      <c r="C24" s="60"/>
      <c r="I24" s="82"/>
      <c r="J24" s="119"/>
      <c r="K24" s="438"/>
      <c r="L24" s="439"/>
    </row>
    <row r="25" spans="1:12" s="2" customFormat="1" ht="15">
      <c r="A25" s="60"/>
      <c r="B25" s="82"/>
      <c r="C25" s="83"/>
      <c r="I25" s="84"/>
      <c r="J25" s="603"/>
      <c r="K25" s="603"/>
      <c r="L25" s="603"/>
    </row>
    <row r="26" spans="1:12" s="2" customFormat="1" ht="12.75">
      <c r="A26" s="60"/>
      <c r="B26" s="82"/>
      <c r="C26" s="60"/>
      <c r="I26" s="85"/>
      <c r="J26" s="476" t="s">
        <v>162</v>
      </c>
      <c r="K26" s="476"/>
      <c r="L26" s="476"/>
    </row>
    <row r="27" spans="4:10" ht="12.75">
      <c r="D27" s="259"/>
      <c r="H27" s="518"/>
      <c r="I27" s="518"/>
      <c r="J27" s="518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0 J20:J23 A20:C26 I21:I26 K24 J25" name="Range1_1"/>
  </protectedRanges>
  <mergeCells count="24">
    <mergeCell ref="J26:L26"/>
    <mergeCell ref="J16:K16"/>
    <mergeCell ref="G20:I20"/>
    <mergeCell ref="J20:L20"/>
    <mergeCell ref="J22:L22"/>
    <mergeCell ref="J23:L23"/>
    <mergeCell ref="J25:L25"/>
    <mergeCell ref="H19:J19"/>
    <mergeCell ref="H27:J27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5"/>
  <sheetViews>
    <sheetView view="pageBreakPreview" zoomScale="106" zoomScaleSheetLayoutView="106" zoomScalePageLayoutView="0" workbookViewId="0" topLeftCell="A1">
      <selection activeCell="A12" sqref="A12:IV34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9" width="9.00390625" style="167" customWidth="1"/>
    <col min="10" max="10" width="9.00390625" style="373" customWidth="1"/>
    <col min="11" max="11" width="8.00390625" style="373" customWidth="1"/>
    <col min="12" max="12" width="11.00390625" style="373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130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s="3" customFormat="1" ht="15.75">
      <c r="A4" s="210"/>
      <c r="B4" s="210"/>
      <c r="C4" s="443"/>
      <c r="D4" s="443"/>
      <c r="E4" s="443"/>
      <c r="F4" s="443"/>
      <c r="G4" s="443"/>
      <c r="H4" s="443"/>
      <c r="I4" s="573"/>
      <c r="J4" s="570"/>
      <c r="K4" s="570"/>
      <c r="L4" s="570"/>
    </row>
    <row r="5" spans="1:12" s="246" customFormat="1" ht="15.75">
      <c r="A5" s="568" t="s">
        <v>111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ht="13.5" thickBot="1">
      <c r="D6" s="259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495" t="s">
        <v>149</v>
      </c>
      <c r="L7" s="495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7" t="s">
        <v>241</v>
      </c>
      <c r="K8" s="495"/>
      <c r="L8" s="495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520">
        <v>10</v>
      </c>
      <c r="K9" s="520">
        <v>11</v>
      </c>
      <c r="L9" s="520">
        <v>12</v>
      </c>
    </row>
    <row r="10" spans="1:12" s="249" customFormat="1" ht="7.5" thickTop="1">
      <c r="A10" s="248"/>
      <c r="B10" s="248"/>
      <c r="J10" s="369"/>
      <c r="K10" s="369"/>
      <c r="L10" s="369"/>
    </row>
    <row r="11" spans="1:12" s="7" customFormat="1" ht="12.75">
      <c r="A11" s="250" t="s">
        <v>16</v>
      </c>
      <c r="B11" s="501" t="s">
        <v>17</v>
      </c>
      <c r="C11" s="501"/>
      <c r="D11" s="445"/>
      <c r="E11" s="445"/>
      <c r="F11" s="445"/>
      <c r="G11" s="445"/>
      <c r="H11" s="445"/>
      <c r="I11" s="256"/>
      <c r="J11" s="576"/>
      <c r="K11" s="576"/>
      <c r="L11" s="170"/>
    </row>
    <row r="12" spans="1:12" ht="12.75">
      <c r="A12" s="252">
        <v>1</v>
      </c>
      <c r="B12" s="407"/>
      <c r="C12" s="253" t="s">
        <v>90</v>
      </c>
      <c r="D12" s="252" t="s">
        <v>34</v>
      </c>
      <c r="E12" s="254"/>
      <c r="F12" s="253"/>
      <c r="G12" s="252"/>
      <c r="H12" s="253"/>
      <c r="I12" s="254">
        <v>8.13</v>
      </c>
      <c r="J12" s="161">
        <v>8.1</v>
      </c>
      <c r="K12" s="408"/>
      <c r="L12" s="161">
        <f>J12*K12</f>
        <v>0</v>
      </c>
    </row>
    <row r="13" spans="1:12" ht="12.75">
      <c r="A13" s="252">
        <v>2</v>
      </c>
      <c r="B13" s="407"/>
      <c r="C13" s="253" t="s">
        <v>38</v>
      </c>
      <c r="D13" s="252" t="s">
        <v>34</v>
      </c>
      <c r="E13" s="254"/>
      <c r="F13" s="253"/>
      <c r="G13" s="252"/>
      <c r="H13" s="253"/>
      <c r="I13" s="254">
        <v>1.7</v>
      </c>
      <c r="J13" s="161">
        <v>1.7</v>
      </c>
      <c r="K13" s="408"/>
      <c r="L13" s="161">
        <f aca="true" t="shared" si="0" ref="L13:L34">J13*K13</f>
        <v>0</v>
      </c>
    </row>
    <row r="14" spans="1:12" ht="12.75">
      <c r="A14" s="252">
        <v>3</v>
      </c>
      <c r="B14" s="407"/>
      <c r="C14" s="253" t="s">
        <v>18</v>
      </c>
      <c r="D14" s="252" t="s">
        <v>34</v>
      </c>
      <c r="E14" s="254"/>
      <c r="F14" s="253"/>
      <c r="G14" s="252"/>
      <c r="H14" s="253"/>
      <c r="I14" s="254">
        <v>1.7</v>
      </c>
      <c r="J14" s="161">
        <v>1.7</v>
      </c>
      <c r="K14" s="408"/>
      <c r="L14" s="161">
        <f t="shared" si="0"/>
        <v>0</v>
      </c>
    </row>
    <row r="15" spans="1:12" ht="12.75">
      <c r="A15" s="252">
        <v>4</v>
      </c>
      <c r="B15" s="407"/>
      <c r="C15" s="253" t="s">
        <v>109</v>
      </c>
      <c r="D15" s="252" t="s">
        <v>34</v>
      </c>
      <c r="E15" s="252"/>
      <c r="F15" s="253"/>
      <c r="G15" s="254"/>
      <c r="H15" s="253"/>
      <c r="I15" s="254">
        <v>0.9</v>
      </c>
      <c r="J15" s="161">
        <v>0.9</v>
      </c>
      <c r="K15" s="408"/>
      <c r="L15" s="161">
        <f t="shared" si="0"/>
        <v>0</v>
      </c>
    </row>
    <row r="16" spans="1:12" ht="12.75">
      <c r="A16" s="252">
        <v>5</v>
      </c>
      <c r="B16" s="407"/>
      <c r="C16" s="253" t="s">
        <v>52</v>
      </c>
      <c r="D16" s="252" t="s">
        <v>34</v>
      </c>
      <c r="E16" s="254">
        <v>4.35</v>
      </c>
      <c r="F16" s="254">
        <v>-0.9</v>
      </c>
      <c r="G16" s="254"/>
      <c r="H16" s="253"/>
      <c r="I16" s="254">
        <v>3.45</v>
      </c>
      <c r="J16" s="161">
        <v>3.4</v>
      </c>
      <c r="K16" s="408"/>
      <c r="L16" s="161">
        <f t="shared" si="0"/>
        <v>0</v>
      </c>
    </row>
    <row r="17" spans="1:12" ht="12.75">
      <c r="A17" s="252">
        <v>6</v>
      </c>
      <c r="B17" s="407"/>
      <c r="C17" s="253" t="s">
        <v>53</v>
      </c>
      <c r="D17" s="252" t="s">
        <v>0</v>
      </c>
      <c r="E17" s="254">
        <v>0.9</v>
      </c>
      <c r="F17" s="254">
        <v>1.7</v>
      </c>
      <c r="G17" s="254"/>
      <c r="H17" s="254">
        <v>4</v>
      </c>
      <c r="I17" s="254">
        <v>6.12</v>
      </c>
      <c r="J17" s="161">
        <v>6.1</v>
      </c>
      <c r="K17" s="408"/>
      <c r="L17" s="161">
        <f t="shared" si="0"/>
        <v>0</v>
      </c>
    </row>
    <row r="18" spans="1:12" ht="12.75">
      <c r="A18" s="252">
        <v>7</v>
      </c>
      <c r="B18" s="407"/>
      <c r="C18" s="253" t="s">
        <v>27</v>
      </c>
      <c r="D18" s="252" t="s">
        <v>33</v>
      </c>
      <c r="E18" s="254">
        <v>2.36</v>
      </c>
      <c r="F18" s="253"/>
      <c r="G18" s="254"/>
      <c r="H18" s="253"/>
      <c r="I18" s="254">
        <v>2.36</v>
      </c>
      <c r="J18" s="161">
        <v>2.4</v>
      </c>
      <c r="K18" s="408"/>
      <c r="L18" s="161">
        <f t="shared" si="0"/>
        <v>0</v>
      </c>
    </row>
    <row r="19" spans="1:12" s="30" customFormat="1" ht="12.75">
      <c r="A19" s="362"/>
      <c r="B19" s="578"/>
      <c r="C19" s="363"/>
      <c r="D19" s="362"/>
      <c r="E19" s="28"/>
      <c r="F19" s="363"/>
      <c r="G19" s="28"/>
      <c r="H19" s="363"/>
      <c r="I19" s="28"/>
      <c r="J19" s="163"/>
      <c r="K19" s="579"/>
      <c r="L19" s="163"/>
    </row>
    <row r="20" spans="1:12" s="30" customFormat="1" ht="12.75">
      <c r="A20" s="580" t="s">
        <v>19</v>
      </c>
      <c r="B20" s="583" t="s">
        <v>20</v>
      </c>
      <c r="C20" s="583"/>
      <c r="D20" s="580"/>
      <c r="E20" s="581"/>
      <c r="F20" s="581"/>
      <c r="G20" s="581"/>
      <c r="H20" s="581"/>
      <c r="I20" s="363"/>
      <c r="J20" s="586"/>
      <c r="K20" s="586"/>
      <c r="L20" s="163"/>
    </row>
    <row r="21" spans="1:12" ht="12.75">
      <c r="A21" s="252">
        <v>1</v>
      </c>
      <c r="B21" s="407"/>
      <c r="C21" s="253" t="s">
        <v>43</v>
      </c>
      <c r="D21" s="252" t="s">
        <v>34</v>
      </c>
      <c r="E21" s="253"/>
      <c r="F21" s="253"/>
      <c r="G21" s="253"/>
      <c r="H21" s="253"/>
      <c r="I21" s="254">
        <v>2.62</v>
      </c>
      <c r="J21" s="161">
        <v>2.62</v>
      </c>
      <c r="K21" s="408"/>
      <c r="L21" s="161">
        <f t="shared" si="0"/>
        <v>0</v>
      </c>
    </row>
    <row r="22" spans="1:12" ht="12.75">
      <c r="A22" s="252">
        <v>2</v>
      </c>
      <c r="B22" s="407"/>
      <c r="C22" s="253" t="s">
        <v>67</v>
      </c>
      <c r="D22" s="252" t="s">
        <v>34</v>
      </c>
      <c r="E22" s="253"/>
      <c r="F22" s="253"/>
      <c r="G22" s="253"/>
      <c r="H22" s="253"/>
      <c r="I22" s="254">
        <v>2.62</v>
      </c>
      <c r="J22" s="161">
        <v>2.62</v>
      </c>
      <c r="K22" s="408"/>
      <c r="L22" s="161">
        <f t="shared" si="0"/>
        <v>0</v>
      </c>
    </row>
    <row r="23" spans="1:12" ht="12.75">
      <c r="A23" s="252">
        <v>3</v>
      </c>
      <c r="B23" s="407"/>
      <c r="C23" s="253" t="s">
        <v>44</v>
      </c>
      <c r="D23" s="252" t="s">
        <v>34</v>
      </c>
      <c r="E23" s="253"/>
      <c r="F23" s="253"/>
      <c r="G23" s="253"/>
      <c r="H23" s="253"/>
      <c r="I23" s="254">
        <v>2.62</v>
      </c>
      <c r="J23" s="161">
        <v>2.62</v>
      </c>
      <c r="K23" s="408"/>
      <c r="L23" s="161">
        <f t="shared" si="0"/>
        <v>0</v>
      </c>
    </row>
    <row r="24" spans="1:12" ht="12.75">
      <c r="A24" s="252">
        <v>4</v>
      </c>
      <c r="B24" s="407"/>
      <c r="C24" s="253" t="s">
        <v>92</v>
      </c>
      <c r="D24" s="252" t="s">
        <v>34</v>
      </c>
      <c r="E24" s="254">
        <v>1.93</v>
      </c>
      <c r="F24" s="254">
        <v>0.9</v>
      </c>
      <c r="G24" s="254">
        <v>3.56</v>
      </c>
      <c r="H24" s="252"/>
      <c r="I24" s="254">
        <v>6.39</v>
      </c>
      <c r="J24" s="161">
        <v>6.39</v>
      </c>
      <c r="K24" s="408"/>
      <c r="L24" s="161">
        <f t="shared" si="0"/>
        <v>0</v>
      </c>
    </row>
    <row r="25" spans="1:12" ht="12.75">
      <c r="A25" s="252">
        <v>5</v>
      </c>
      <c r="B25" s="407"/>
      <c r="C25" s="253" t="s">
        <v>21</v>
      </c>
      <c r="D25" s="252" t="s">
        <v>0</v>
      </c>
      <c r="E25" s="254">
        <v>6.39</v>
      </c>
      <c r="F25" s="254">
        <v>1.8</v>
      </c>
      <c r="G25" s="253"/>
      <c r="H25" s="254">
        <v>4</v>
      </c>
      <c r="I25" s="254">
        <v>45.97</v>
      </c>
      <c r="J25" s="161">
        <v>45.97</v>
      </c>
      <c r="K25" s="408"/>
      <c r="L25" s="161">
        <f t="shared" si="0"/>
        <v>0</v>
      </c>
    </row>
    <row r="26" spans="1:12" s="30" customFormat="1" ht="12.75">
      <c r="A26" s="362"/>
      <c r="B26" s="578"/>
      <c r="C26" s="363"/>
      <c r="D26" s="362"/>
      <c r="E26" s="28"/>
      <c r="F26" s="28"/>
      <c r="G26" s="363"/>
      <c r="H26" s="28"/>
      <c r="I26" s="28"/>
      <c r="J26" s="163"/>
      <c r="K26" s="579"/>
      <c r="L26" s="163"/>
    </row>
    <row r="27" spans="1:12" s="30" customFormat="1" ht="12.75">
      <c r="A27" s="580" t="s">
        <v>8</v>
      </c>
      <c r="B27" s="583" t="s">
        <v>28</v>
      </c>
      <c r="C27" s="583"/>
      <c r="D27" s="580"/>
      <c r="E27" s="581"/>
      <c r="F27" s="581"/>
      <c r="G27" s="581"/>
      <c r="H27" s="581"/>
      <c r="I27" s="363"/>
      <c r="J27" s="586"/>
      <c r="K27" s="586"/>
      <c r="L27" s="163"/>
    </row>
    <row r="28" spans="1:12" ht="12.75">
      <c r="A28" s="252">
        <v>1</v>
      </c>
      <c r="B28" s="407"/>
      <c r="C28" s="253" t="s">
        <v>398</v>
      </c>
      <c r="D28" s="252" t="s">
        <v>33</v>
      </c>
      <c r="E28" s="253"/>
      <c r="F28" s="253"/>
      <c r="G28" s="253"/>
      <c r="H28" s="253"/>
      <c r="I28" s="254">
        <v>13.62</v>
      </c>
      <c r="J28" s="161">
        <v>13.6</v>
      </c>
      <c r="K28" s="408"/>
      <c r="L28" s="161">
        <f t="shared" si="0"/>
        <v>0</v>
      </c>
    </row>
    <row r="29" spans="1:12" ht="12.75">
      <c r="A29" s="252">
        <v>2</v>
      </c>
      <c r="B29" s="407"/>
      <c r="C29" s="253" t="s">
        <v>46</v>
      </c>
      <c r="D29" s="252" t="s">
        <v>14</v>
      </c>
      <c r="E29" s="253"/>
      <c r="F29" s="253"/>
      <c r="G29" s="253"/>
      <c r="H29" s="253"/>
      <c r="I29" s="253"/>
      <c r="J29" s="161">
        <v>39.9</v>
      </c>
      <c r="K29" s="408"/>
      <c r="L29" s="161">
        <f t="shared" si="0"/>
        <v>0</v>
      </c>
    </row>
    <row r="30" spans="1:12" ht="12.75">
      <c r="A30" s="252">
        <v>3</v>
      </c>
      <c r="B30" s="407"/>
      <c r="C30" s="253" t="s">
        <v>110</v>
      </c>
      <c r="D30" s="252" t="s">
        <v>34</v>
      </c>
      <c r="E30" s="253"/>
      <c r="F30" s="253"/>
      <c r="G30" s="253"/>
      <c r="H30" s="253"/>
      <c r="I30" s="254">
        <v>1.95</v>
      </c>
      <c r="J30" s="161">
        <v>2</v>
      </c>
      <c r="K30" s="408"/>
      <c r="L30" s="161">
        <f t="shared" si="0"/>
        <v>0</v>
      </c>
    </row>
    <row r="31" spans="1:12" ht="12.75">
      <c r="A31" s="252">
        <v>4</v>
      </c>
      <c r="B31" s="407"/>
      <c r="C31" s="253" t="s">
        <v>105</v>
      </c>
      <c r="D31" s="252" t="s">
        <v>13</v>
      </c>
      <c r="E31" s="253"/>
      <c r="F31" s="253"/>
      <c r="G31" s="253"/>
      <c r="H31" s="254">
        <v>1</v>
      </c>
      <c r="I31" s="253"/>
      <c r="J31" s="161">
        <v>1</v>
      </c>
      <c r="K31" s="408"/>
      <c r="L31" s="161">
        <f t="shared" si="0"/>
        <v>0</v>
      </c>
    </row>
    <row r="32" spans="1:12" ht="12.75">
      <c r="A32" s="252">
        <v>5</v>
      </c>
      <c r="B32" s="407"/>
      <c r="C32" s="253" t="s">
        <v>23</v>
      </c>
      <c r="D32" s="252" t="s">
        <v>34</v>
      </c>
      <c r="E32" s="254">
        <v>1</v>
      </c>
      <c r="F32" s="254">
        <v>1</v>
      </c>
      <c r="G32" s="254">
        <v>0.02</v>
      </c>
      <c r="H32" s="254">
        <v>3</v>
      </c>
      <c r="I32" s="254">
        <v>0.06</v>
      </c>
      <c r="J32" s="161">
        <v>0.06</v>
      </c>
      <c r="K32" s="408"/>
      <c r="L32" s="161">
        <f t="shared" si="0"/>
        <v>0</v>
      </c>
    </row>
    <row r="33" spans="1:12" ht="12.75">
      <c r="A33" s="252">
        <v>6</v>
      </c>
      <c r="B33" s="407"/>
      <c r="C33" s="253" t="s">
        <v>47</v>
      </c>
      <c r="D33" s="252" t="s">
        <v>45</v>
      </c>
      <c r="E33" s="254">
        <v>2.01</v>
      </c>
      <c r="F33" s="253"/>
      <c r="G33" s="253"/>
      <c r="H33" s="253"/>
      <c r="I33" s="254">
        <v>2.01</v>
      </c>
      <c r="J33" s="161">
        <v>1</v>
      </c>
      <c r="K33" s="408"/>
      <c r="L33" s="161">
        <f t="shared" si="0"/>
        <v>0</v>
      </c>
    </row>
    <row r="34" spans="1:12" ht="12.75">
      <c r="A34" s="252">
        <v>7</v>
      </c>
      <c r="B34" s="407"/>
      <c r="C34" s="253" t="s">
        <v>2</v>
      </c>
      <c r="D34" s="252" t="s">
        <v>33</v>
      </c>
      <c r="E34" s="254"/>
      <c r="F34" s="253"/>
      <c r="G34" s="254"/>
      <c r="H34" s="254"/>
      <c r="I34" s="254">
        <v>7.76</v>
      </c>
      <c r="J34" s="161">
        <v>8</v>
      </c>
      <c r="K34" s="408"/>
      <c r="L34" s="161">
        <f t="shared" si="0"/>
        <v>0</v>
      </c>
    </row>
    <row r="35" ht="12.75">
      <c r="D35" s="259"/>
    </row>
    <row r="36" spans="4:12" ht="12.75">
      <c r="D36" s="259"/>
      <c r="J36" s="571" t="s">
        <v>24</v>
      </c>
      <c r="K36" s="572"/>
      <c r="L36" s="562">
        <f>SUM(L15:L34)</f>
        <v>0</v>
      </c>
    </row>
    <row r="37" spans="4:10" ht="12.75" customHeight="1">
      <c r="D37" s="259"/>
      <c r="H37" s="517"/>
      <c r="I37" s="517"/>
      <c r="J37" s="517"/>
    </row>
    <row r="38" spans="1:12" s="2" customFormat="1" ht="15">
      <c r="A38" s="58" t="s">
        <v>159</v>
      </c>
      <c r="B38" s="442"/>
      <c r="C38" s="81"/>
      <c r="G38" s="465" t="s">
        <v>160</v>
      </c>
      <c r="H38" s="465"/>
      <c r="I38" s="465"/>
      <c r="J38" s="602"/>
      <c r="K38" s="602"/>
      <c r="L38" s="602"/>
    </row>
    <row r="39" spans="1:12" s="2" customFormat="1" ht="12.75">
      <c r="A39" s="60"/>
      <c r="B39" s="82"/>
      <c r="C39" s="60"/>
      <c r="I39" s="82"/>
      <c r="J39" s="61"/>
      <c r="K39" s="437"/>
      <c r="L39" s="419"/>
    </row>
    <row r="40" spans="1:12" s="2" customFormat="1" ht="15">
      <c r="A40" s="60"/>
      <c r="B40" s="82"/>
      <c r="C40" s="83"/>
      <c r="I40" s="84"/>
      <c r="J40" s="603"/>
      <c r="K40" s="603"/>
      <c r="L40" s="603"/>
    </row>
    <row r="41" spans="1:12" s="2" customFormat="1" ht="12.75">
      <c r="A41" s="60"/>
      <c r="B41" s="82"/>
      <c r="C41" s="60"/>
      <c r="I41" s="82"/>
      <c r="J41" s="601" t="s">
        <v>161</v>
      </c>
      <c r="K41" s="601"/>
      <c r="L41" s="601"/>
    </row>
    <row r="42" spans="1:12" s="2" customFormat="1" ht="12.75">
      <c r="A42" s="60"/>
      <c r="B42" s="82"/>
      <c r="C42" s="60"/>
      <c r="I42" s="82"/>
      <c r="J42" s="119"/>
      <c r="K42" s="438"/>
      <c r="L42" s="439"/>
    </row>
    <row r="43" spans="1:12" s="2" customFormat="1" ht="15">
      <c r="A43" s="60"/>
      <c r="B43" s="82"/>
      <c r="C43" s="83"/>
      <c r="I43" s="84"/>
      <c r="J43" s="603"/>
      <c r="K43" s="603"/>
      <c r="L43" s="603"/>
    </row>
    <row r="44" spans="1:12" s="2" customFormat="1" ht="12.75">
      <c r="A44" s="60"/>
      <c r="B44" s="82"/>
      <c r="C44" s="60"/>
      <c r="I44" s="85"/>
      <c r="J44" s="476" t="s">
        <v>162</v>
      </c>
      <c r="K44" s="476"/>
      <c r="L44" s="476"/>
    </row>
    <row r="45" spans="4:10" ht="12.75">
      <c r="D45" s="259"/>
      <c r="H45" s="518"/>
      <c r="I45" s="518"/>
      <c r="J45" s="518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38 J38:J41 A38:C44 I39:I44 K42 J43" name="Range1_1"/>
  </protectedRanges>
  <mergeCells count="27">
    <mergeCell ref="J40:L40"/>
    <mergeCell ref="J41:L41"/>
    <mergeCell ref="J43:L43"/>
    <mergeCell ref="J44:L44"/>
    <mergeCell ref="J36:K36"/>
    <mergeCell ref="B11:C11"/>
    <mergeCell ref="B20:C20"/>
    <mergeCell ref="B27:C27"/>
    <mergeCell ref="G38:I38"/>
    <mergeCell ref="J38:L38"/>
    <mergeCell ref="H37:J37"/>
    <mergeCell ref="H45:J45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/>
  <pageMargins left="0.7086614173228347" right="0.2755905511811024" top="0.3937007874015748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3"/>
  <sheetViews>
    <sheetView view="pageBreakPreview" zoomScale="95" zoomScaleSheetLayoutView="95" zoomScalePageLayoutView="0" workbookViewId="0" topLeftCell="A1">
      <selection activeCell="A12" sqref="A12:IV21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8.0039062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444" t="s">
        <v>193</v>
      </c>
      <c r="C3" s="450" t="s">
        <v>230</v>
      </c>
      <c r="D3" s="450"/>
      <c r="E3" s="450"/>
      <c r="F3" s="450"/>
      <c r="G3" s="450"/>
      <c r="H3" s="450"/>
      <c r="I3" s="450"/>
      <c r="J3" s="450"/>
      <c r="K3" s="450"/>
      <c r="L3" s="450"/>
    </row>
    <row r="5" spans="1:12" s="246" customFormat="1" ht="15.75">
      <c r="A5" s="568" t="s">
        <v>112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ht="13.5" thickBot="1">
      <c r="D6" s="259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12" s="7" customFormat="1" ht="12.75">
      <c r="A11" s="250" t="s">
        <v>16</v>
      </c>
      <c r="B11" s="501" t="s">
        <v>17</v>
      </c>
      <c r="C11" s="501"/>
      <c r="D11" s="445"/>
      <c r="E11" s="445"/>
      <c r="F11" s="445"/>
      <c r="G11" s="445"/>
      <c r="H11" s="256"/>
      <c r="I11" s="256"/>
      <c r="J11" s="256"/>
      <c r="K11" s="256"/>
      <c r="L11" s="108"/>
    </row>
    <row r="12" spans="1:12" ht="12.75" customHeight="1">
      <c r="A12" s="252">
        <v>1</v>
      </c>
      <c r="B12" s="407"/>
      <c r="C12" s="253" t="s">
        <v>10</v>
      </c>
      <c r="D12" s="252" t="s">
        <v>33</v>
      </c>
      <c r="E12" s="254">
        <v>1.87</v>
      </c>
      <c r="F12" s="254">
        <v>87</v>
      </c>
      <c r="G12" s="252"/>
      <c r="H12" s="254">
        <v>2</v>
      </c>
      <c r="I12" s="254">
        <v>325.38</v>
      </c>
      <c r="J12" s="161">
        <v>325.4</v>
      </c>
      <c r="K12" s="408"/>
      <c r="L12" s="161">
        <f>J12*K12</f>
        <v>0</v>
      </c>
    </row>
    <row r="13" spans="1:12" ht="12.75">
      <c r="A13" s="252">
        <v>2</v>
      </c>
      <c r="B13" s="407"/>
      <c r="C13" s="253" t="s">
        <v>113</v>
      </c>
      <c r="D13" s="252" t="s">
        <v>34</v>
      </c>
      <c r="E13" s="254"/>
      <c r="F13" s="253"/>
      <c r="G13" s="252"/>
      <c r="H13" s="253"/>
      <c r="I13" s="254">
        <v>12.53</v>
      </c>
      <c r="J13" s="161">
        <v>12.5</v>
      </c>
      <c r="K13" s="408"/>
      <c r="L13" s="161">
        <f>J13*K13</f>
        <v>0</v>
      </c>
    </row>
    <row r="14" spans="1:12" s="574" customFormat="1" ht="12.75">
      <c r="A14" s="252">
        <v>3</v>
      </c>
      <c r="B14" s="407"/>
      <c r="C14" s="253" t="s">
        <v>38</v>
      </c>
      <c r="D14" s="252" t="s">
        <v>34</v>
      </c>
      <c r="E14" s="254"/>
      <c r="F14" s="253"/>
      <c r="G14" s="252"/>
      <c r="H14" s="253"/>
      <c r="I14" s="254">
        <v>10.22</v>
      </c>
      <c r="J14" s="161">
        <v>10.2</v>
      </c>
      <c r="K14" s="408"/>
      <c r="L14" s="161">
        <f>J14*K14</f>
        <v>0</v>
      </c>
    </row>
    <row r="15" spans="1:12" s="574" customFormat="1" ht="12.75">
      <c r="A15" s="252">
        <v>4</v>
      </c>
      <c r="B15" s="407"/>
      <c r="C15" s="253" t="s">
        <v>114</v>
      </c>
      <c r="D15" s="252" t="s">
        <v>34</v>
      </c>
      <c r="E15" s="254"/>
      <c r="F15" s="253"/>
      <c r="G15" s="252"/>
      <c r="H15" s="253"/>
      <c r="I15" s="254">
        <v>10.22</v>
      </c>
      <c r="J15" s="161">
        <v>10.2</v>
      </c>
      <c r="K15" s="408"/>
      <c r="L15" s="161">
        <f>J15*K15</f>
        <v>0</v>
      </c>
    </row>
    <row r="16" spans="1:12" s="574" customFormat="1" ht="12.75">
      <c r="A16" s="252">
        <v>5</v>
      </c>
      <c r="B16" s="407"/>
      <c r="C16" s="253" t="s">
        <v>115</v>
      </c>
      <c r="D16" s="252" t="s">
        <v>34</v>
      </c>
      <c r="E16" s="254">
        <v>10.22</v>
      </c>
      <c r="F16" s="253"/>
      <c r="G16" s="254"/>
      <c r="H16" s="253"/>
      <c r="I16" s="254">
        <v>10.22</v>
      </c>
      <c r="J16" s="161">
        <v>10.2</v>
      </c>
      <c r="K16" s="408"/>
      <c r="L16" s="161">
        <f>J16*K16</f>
        <v>0</v>
      </c>
    </row>
    <row r="17" spans="1:12" s="574" customFormat="1" ht="12.75">
      <c r="A17" s="252">
        <v>6</v>
      </c>
      <c r="B17" s="407"/>
      <c r="C17" s="253" t="s">
        <v>27</v>
      </c>
      <c r="D17" s="252" t="s">
        <v>33</v>
      </c>
      <c r="E17" s="254"/>
      <c r="F17" s="253"/>
      <c r="G17" s="254"/>
      <c r="H17" s="253"/>
      <c r="I17" s="254">
        <v>325.38</v>
      </c>
      <c r="J17" s="161">
        <v>325.4</v>
      </c>
      <c r="K17" s="408"/>
      <c r="L17" s="161">
        <f>J17*K17</f>
        <v>0</v>
      </c>
    </row>
    <row r="18" spans="1:12" s="30" customFormat="1" ht="12.75">
      <c r="A18" s="362"/>
      <c r="B18" s="578"/>
      <c r="C18" s="363"/>
      <c r="D18" s="362"/>
      <c r="E18" s="28"/>
      <c r="F18" s="363"/>
      <c r="G18" s="28"/>
      <c r="H18" s="363"/>
      <c r="I18" s="28"/>
      <c r="J18" s="163"/>
      <c r="K18" s="579"/>
      <c r="L18" s="163"/>
    </row>
    <row r="19" spans="1:12" s="30" customFormat="1" ht="12.75">
      <c r="A19" s="580" t="s">
        <v>19</v>
      </c>
      <c r="B19" s="583" t="s">
        <v>20</v>
      </c>
      <c r="C19" s="583"/>
      <c r="D19" s="580"/>
      <c r="E19" s="581"/>
      <c r="F19" s="581"/>
      <c r="G19" s="581"/>
      <c r="H19" s="363"/>
      <c r="I19" s="363"/>
      <c r="J19" s="586"/>
      <c r="K19" s="586"/>
      <c r="L19" s="163"/>
    </row>
    <row r="20" spans="1:12" s="574" customFormat="1" ht="12.75">
      <c r="A20" s="252">
        <v>1</v>
      </c>
      <c r="B20" s="407"/>
      <c r="C20" s="253" t="s">
        <v>92</v>
      </c>
      <c r="D20" s="252" t="s">
        <v>34</v>
      </c>
      <c r="E20" s="254">
        <v>12.53</v>
      </c>
      <c r="F20" s="253"/>
      <c r="G20" s="253"/>
      <c r="H20" s="569">
        <v>0.1</v>
      </c>
      <c r="I20" s="254">
        <v>1.25</v>
      </c>
      <c r="J20" s="161">
        <v>1.25</v>
      </c>
      <c r="K20" s="408"/>
      <c r="L20" s="161">
        <f>J20*K20</f>
        <v>0</v>
      </c>
    </row>
    <row r="21" spans="1:12" s="574" customFormat="1" ht="12.75">
      <c r="A21" s="252">
        <v>2</v>
      </c>
      <c r="B21" s="407"/>
      <c r="C21" s="253" t="s">
        <v>21</v>
      </c>
      <c r="D21" s="252" t="s">
        <v>0</v>
      </c>
      <c r="E21" s="254">
        <v>12.53</v>
      </c>
      <c r="F21" s="254">
        <v>1.8</v>
      </c>
      <c r="G21" s="253"/>
      <c r="H21" s="254">
        <v>4</v>
      </c>
      <c r="I21" s="254">
        <v>90.2</v>
      </c>
      <c r="J21" s="161">
        <v>90.2</v>
      </c>
      <c r="K21" s="408"/>
      <c r="L21" s="161">
        <f>J21*K21</f>
        <v>0</v>
      </c>
    </row>
    <row r="22" spans="3:12" ht="12.75">
      <c r="C22" s="171"/>
      <c r="D22" s="259"/>
      <c r="J22" s="373"/>
      <c r="K22" s="373"/>
      <c r="L22" s="373"/>
    </row>
    <row r="23" spans="4:12" ht="12.75">
      <c r="D23" s="259"/>
      <c r="J23" s="571" t="s">
        <v>24</v>
      </c>
      <c r="K23" s="572"/>
      <c r="L23" s="562">
        <f>SUM(L12:L21)</f>
        <v>0</v>
      </c>
    </row>
    <row r="24" ht="12.75">
      <c r="D24" s="259"/>
    </row>
    <row r="25" spans="4:10" ht="12.75" customHeight="1">
      <c r="D25" s="259"/>
      <c r="H25" s="517"/>
      <c r="I25" s="517"/>
      <c r="J25" s="517"/>
    </row>
    <row r="26" spans="1:12" s="2" customFormat="1" ht="15">
      <c r="A26" s="58" t="s">
        <v>159</v>
      </c>
      <c r="B26" s="442"/>
      <c r="C26" s="81"/>
      <c r="G26" s="465" t="s">
        <v>160</v>
      </c>
      <c r="H26" s="465"/>
      <c r="I26" s="465"/>
      <c r="J26" s="602"/>
      <c r="K26" s="602"/>
      <c r="L26" s="602"/>
    </row>
    <row r="27" spans="1:12" s="2" customFormat="1" ht="12.75">
      <c r="A27" s="60"/>
      <c r="B27" s="82"/>
      <c r="C27" s="60"/>
      <c r="I27" s="82"/>
      <c r="J27" s="61"/>
      <c r="K27" s="437"/>
      <c r="L27" s="419"/>
    </row>
    <row r="28" spans="1:12" s="2" customFormat="1" ht="15">
      <c r="A28" s="60"/>
      <c r="B28" s="82"/>
      <c r="C28" s="83"/>
      <c r="I28" s="84"/>
      <c r="J28" s="603"/>
      <c r="K28" s="603"/>
      <c r="L28" s="603"/>
    </row>
    <row r="29" spans="1:12" s="2" customFormat="1" ht="12.75">
      <c r="A29" s="60"/>
      <c r="B29" s="82"/>
      <c r="C29" s="60"/>
      <c r="I29" s="82"/>
      <c r="J29" s="601" t="s">
        <v>161</v>
      </c>
      <c r="K29" s="601"/>
      <c r="L29" s="601"/>
    </row>
    <row r="30" spans="1:12" s="2" customFormat="1" ht="12.75">
      <c r="A30" s="60"/>
      <c r="B30" s="82"/>
      <c r="C30" s="60"/>
      <c r="I30" s="82"/>
      <c r="J30" s="119"/>
      <c r="K30" s="438"/>
      <c r="L30" s="439"/>
    </row>
    <row r="31" spans="1:12" s="2" customFormat="1" ht="15">
      <c r="A31" s="60"/>
      <c r="B31" s="82"/>
      <c r="C31" s="83"/>
      <c r="I31" s="84"/>
      <c r="J31" s="603"/>
      <c r="K31" s="603"/>
      <c r="L31" s="603"/>
    </row>
    <row r="32" spans="1:12" s="2" customFormat="1" ht="12.75">
      <c r="A32" s="60"/>
      <c r="B32" s="82"/>
      <c r="C32" s="60"/>
      <c r="I32" s="85"/>
      <c r="J32" s="476" t="s">
        <v>162</v>
      </c>
      <c r="K32" s="476"/>
      <c r="L32" s="476"/>
    </row>
    <row r="33" spans="4:10" ht="12.75">
      <c r="D33" s="259"/>
      <c r="H33" s="517"/>
      <c r="I33" s="517"/>
      <c r="J33" s="517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6 J26:J29 A26:C32 I27:I32 K30 J31" name="Range1_1"/>
  </protectedRanges>
  <mergeCells count="26">
    <mergeCell ref="J29:L29"/>
    <mergeCell ref="J31:L31"/>
    <mergeCell ref="J32:L32"/>
    <mergeCell ref="J23:K23"/>
    <mergeCell ref="B11:C11"/>
    <mergeCell ref="B19:C19"/>
    <mergeCell ref="G26:I26"/>
    <mergeCell ref="J26:L26"/>
    <mergeCell ref="J28:L28"/>
    <mergeCell ref="H25:J25"/>
    <mergeCell ref="H33:J33"/>
    <mergeCell ref="A2:B2"/>
    <mergeCell ref="C2:L2"/>
    <mergeCell ref="C3:L3"/>
    <mergeCell ref="A5:L5"/>
    <mergeCell ref="A7:A8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</mergeCells>
  <printOptions horizontalCentered="1" verticalCentered="1"/>
  <pageMargins left="0.7086614173228347" right="0.7086614173228347" top="0.7480314960629921" bottom="0.34" header="0.31496062992125984" footer="0.2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view="pageBreakPreview" zoomScaleSheetLayoutView="100" zoomScalePageLayoutView="0" workbookViewId="0" topLeftCell="A13">
      <selection activeCell="C11" sqref="C11"/>
    </sheetView>
  </sheetViews>
  <sheetFormatPr defaultColWidth="9.140625" defaultRowHeight="12.75"/>
  <cols>
    <col min="1" max="1" width="5.28125" style="221" customWidth="1"/>
    <col min="2" max="2" width="12.00390625" style="221" customWidth="1"/>
    <col min="3" max="3" width="47.00390625" style="213" customWidth="1"/>
    <col min="4" max="4" width="6.57421875" style="213" customWidth="1"/>
    <col min="5" max="7" width="6.421875" style="213" customWidth="1"/>
    <col min="8" max="8" width="5.57421875" style="213" customWidth="1"/>
    <col min="9" max="10" width="9.00390625" style="213" customWidth="1"/>
    <col min="11" max="11" width="8.00390625" style="213" customWidth="1"/>
    <col min="12" max="12" width="11.00390625" style="213" customWidth="1"/>
    <col min="13" max="16384" width="9.140625" style="213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15.75" customHeight="1">
      <c r="A3" s="210"/>
      <c r="B3" s="207" t="s">
        <v>193</v>
      </c>
      <c r="C3" s="450" t="s">
        <v>229</v>
      </c>
      <c r="D3" s="450"/>
      <c r="E3" s="450"/>
      <c r="F3" s="450"/>
      <c r="G3" s="450"/>
      <c r="H3" s="450"/>
      <c r="I3" s="450"/>
      <c r="J3" s="450"/>
      <c r="K3" s="450"/>
      <c r="L3" s="450"/>
    </row>
    <row r="5" spans="1:12" s="227" customFormat="1" ht="15.75">
      <c r="A5" s="513" t="s">
        <v>228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ht="13.5" thickBot="1">
      <c r="D6" s="221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214" t="s">
        <v>5</v>
      </c>
      <c r="F8" s="214" t="s">
        <v>6</v>
      </c>
      <c r="G8" s="214" t="s">
        <v>7</v>
      </c>
      <c r="H8" s="508"/>
      <c r="I8" s="211" t="s">
        <v>242</v>
      </c>
      <c r="J8" s="211" t="s">
        <v>241</v>
      </c>
      <c r="K8" s="505"/>
      <c r="L8" s="506"/>
    </row>
    <row r="9" spans="1:12" s="216" customFormat="1" ht="14.25" thickBot="1" thickTop="1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  <c r="J9" s="215">
        <v>10</v>
      </c>
      <c r="K9" s="215">
        <v>11</v>
      </c>
      <c r="L9" s="215">
        <v>12</v>
      </c>
    </row>
    <row r="10" spans="1:2" s="218" customFormat="1" ht="7.5" thickTop="1">
      <c r="A10" s="217"/>
      <c r="B10" s="217"/>
    </row>
    <row r="11" spans="1:12" ht="38.25" customHeight="1">
      <c r="A11" s="224">
        <v>1</v>
      </c>
      <c r="B11" s="559"/>
      <c r="C11" s="236" t="s">
        <v>245</v>
      </c>
      <c r="D11" s="1" t="s">
        <v>13</v>
      </c>
      <c r="E11" s="239"/>
      <c r="F11" s="240"/>
      <c r="G11" s="241"/>
      <c r="H11" s="240"/>
      <c r="I11" s="242"/>
      <c r="J11" s="243">
        <v>1</v>
      </c>
      <c r="K11" s="567"/>
      <c r="L11" s="225">
        <f>J11*K11</f>
        <v>0</v>
      </c>
    </row>
    <row r="12" spans="1:12" s="226" customFormat="1" ht="12.75">
      <c r="A12" s="224"/>
      <c r="B12" s="224"/>
      <c r="C12" s="514" t="s">
        <v>259</v>
      </c>
      <c r="D12" s="514"/>
      <c r="E12" s="514"/>
      <c r="F12" s="514"/>
      <c r="G12" s="514"/>
      <c r="H12" s="514"/>
      <c r="I12" s="514"/>
      <c r="J12" s="514"/>
      <c r="K12" s="514"/>
      <c r="L12" s="237"/>
    </row>
    <row r="13" spans="1:12" s="226" customFormat="1" ht="12.75">
      <c r="A13" s="224"/>
      <c r="B13" s="224"/>
      <c r="C13" s="594" t="s">
        <v>246</v>
      </c>
      <c r="D13" s="595"/>
      <c r="E13" s="595"/>
      <c r="F13" s="595"/>
      <c r="G13" s="595"/>
      <c r="H13" s="595"/>
      <c r="I13" s="595"/>
      <c r="J13" s="595"/>
      <c r="K13" s="596"/>
      <c r="L13" s="237"/>
    </row>
    <row r="14" spans="1:12" s="226" customFormat="1" ht="12.75">
      <c r="A14" s="224"/>
      <c r="B14" s="224"/>
      <c r="C14" s="515" t="s">
        <v>260</v>
      </c>
      <c r="D14" s="515"/>
      <c r="E14" s="515"/>
      <c r="F14" s="515"/>
      <c r="G14" s="515"/>
      <c r="H14" s="515"/>
      <c r="I14" s="515"/>
      <c r="J14" s="515"/>
      <c r="K14" s="515"/>
      <c r="L14" s="238"/>
    </row>
    <row r="15" spans="1:12" s="226" customFormat="1" ht="25.5" customHeight="1">
      <c r="A15" s="224"/>
      <c r="B15" s="224"/>
      <c r="C15" s="515" t="s">
        <v>247</v>
      </c>
      <c r="D15" s="515"/>
      <c r="E15" s="515"/>
      <c r="F15" s="515"/>
      <c r="G15" s="515"/>
      <c r="H15" s="515"/>
      <c r="I15" s="515"/>
      <c r="J15" s="515"/>
      <c r="K15" s="515"/>
      <c r="L15" s="237"/>
    </row>
    <row r="16" spans="1:12" s="226" customFormat="1" ht="12.75" customHeight="1">
      <c r="A16" s="224"/>
      <c r="B16" s="224"/>
      <c r="C16" s="515" t="s">
        <v>248</v>
      </c>
      <c r="D16" s="515"/>
      <c r="E16" s="515"/>
      <c r="F16" s="515"/>
      <c r="G16" s="515"/>
      <c r="H16" s="515"/>
      <c r="I16" s="515"/>
      <c r="J16" s="515"/>
      <c r="K16" s="515"/>
      <c r="L16" s="237"/>
    </row>
    <row r="17" spans="1:12" s="226" customFormat="1" ht="12.75">
      <c r="A17" s="224"/>
      <c r="B17" s="224"/>
      <c r="C17" s="515" t="s">
        <v>249</v>
      </c>
      <c r="D17" s="515"/>
      <c r="E17" s="515"/>
      <c r="F17" s="515"/>
      <c r="G17" s="515"/>
      <c r="H17" s="515"/>
      <c r="I17" s="515"/>
      <c r="J17" s="515"/>
      <c r="K17" s="515"/>
      <c r="L17" s="237"/>
    </row>
    <row r="18" spans="1:12" s="226" customFormat="1" ht="12.75">
      <c r="A18" s="224"/>
      <c r="B18" s="224"/>
      <c r="C18" s="515" t="s">
        <v>250</v>
      </c>
      <c r="D18" s="515"/>
      <c r="E18" s="515"/>
      <c r="F18" s="515"/>
      <c r="G18" s="515"/>
      <c r="H18" s="515"/>
      <c r="I18" s="515"/>
      <c r="J18" s="515"/>
      <c r="K18" s="515"/>
      <c r="L18" s="237"/>
    </row>
    <row r="19" spans="1:12" s="226" customFormat="1" ht="12.75">
      <c r="A19" s="224"/>
      <c r="B19" s="224"/>
      <c r="C19" s="515" t="s">
        <v>251</v>
      </c>
      <c r="D19" s="515"/>
      <c r="E19" s="515"/>
      <c r="F19" s="515"/>
      <c r="G19" s="515"/>
      <c r="H19" s="515"/>
      <c r="I19" s="515"/>
      <c r="J19" s="515"/>
      <c r="K19" s="515"/>
      <c r="L19" s="237"/>
    </row>
    <row r="20" spans="1:12" s="226" customFormat="1" ht="12.75" customHeight="1">
      <c r="A20" s="224"/>
      <c r="B20" s="224"/>
      <c r="C20" s="515" t="s">
        <v>252</v>
      </c>
      <c r="D20" s="515"/>
      <c r="E20" s="515"/>
      <c r="F20" s="515"/>
      <c r="G20" s="515"/>
      <c r="H20" s="515"/>
      <c r="I20" s="515"/>
      <c r="J20" s="515"/>
      <c r="K20" s="515"/>
      <c r="L20" s="237"/>
    </row>
    <row r="21" spans="1:12" s="226" customFormat="1" ht="12.75">
      <c r="A21" s="224"/>
      <c r="B21" s="224"/>
      <c r="C21" s="515" t="s">
        <v>253</v>
      </c>
      <c r="D21" s="515"/>
      <c r="E21" s="515"/>
      <c r="F21" s="515"/>
      <c r="G21" s="515"/>
      <c r="H21" s="515"/>
      <c r="I21" s="515"/>
      <c r="J21" s="515"/>
      <c r="K21" s="515"/>
      <c r="L21" s="237"/>
    </row>
    <row r="22" spans="1:12" s="226" customFormat="1" ht="28.5" customHeight="1">
      <c r="A22" s="224"/>
      <c r="B22" s="224"/>
      <c r="C22" s="515" t="s">
        <v>261</v>
      </c>
      <c r="D22" s="515"/>
      <c r="E22" s="515"/>
      <c r="F22" s="515"/>
      <c r="G22" s="515"/>
      <c r="H22" s="515"/>
      <c r="I22" s="515"/>
      <c r="J22" s="515"/>
      <c r="K22" s="515"/>
      <c r="L22" s="237"/>
    </row>
    <row r="23" spans="1:12" s="226" customFormat="1" ht="12.75" customHeight="1">
      <c r="A23" s="224"/>
      <c r="B23" s="224"/>
      <c r="C23" s="515" t="s">
        <v>254</v>
      </c>
      <c r="D23" s="515"/>
      <c r="E23" s="515"/>
      <c r="F23" s="515"/>
      <c r="G23" s="515"/>
      <c r="H23" s="515"/>
      <c r="I23" s="515"/>
      <c r="J23" s="515"/>
      <c r="K23" s="515"/>
      <c r="L23" s="237"/>
    </row>
    <row r="24" spans="1:12" s="226" customFormat="1" ht="12.75">
      <c r="A24" s="224"/>
      <c r="B24" s="224"/>
      <c r="C24" s="515" t="s">
        <v>255</v>
      </c>
      <c r="D24" s="515"/>
      <c r="E24" s="515"/>
      <c r="F24" s="515"/>
      <c r="G24" s="515"/>
      <c r="H24" s="515"/>
      <c r="I24" s="515"/>
      <c r="J24" s="515"/>
      <c r="K24" s="515"/>
      <c r="L24" s="237"/>
    </row>
    <row r="25" spans="1:12" s="226" customFormat="1" ht="12.75" customHeight="1">
      <c r="A25" s="224"/>
      <c r="B25" s="224"/>
      <c r="C25" s="515" t="s">
        <v>256</v>
      </c>
      <c r="D25" s="515"/>
      <c r="E25" s="515"/>
      <c r="F25" s="515"/>
      <c r="G25" s="515"/>
      <c r="H25" s="515"/>
      <c r="I25" s="515"/>
      <c r="J25" s="515"/>
      <c r="K25" s="515"/>
      <c r="L25" s="237"/>
    </row>
    <row r="26" spans="1:12" s="226" customFormat="1" ht="26.25" customHeight="1">
      <c r="A26" s="224"/>
      <c r="B26" s="224"/>
      <c r="C26" s="515" t="s">
        <v>257</v>
      </c>
      <c r="D26" s="515"/>
      <c r="E26" s="515"/>
      <c r="F26" s="515"/>
      <c r="G26" s="515"/>
      <c r="H26" s="515"/>
      <c r="I26" s="515"/>
      <c r="J26" s="515"/>
      <c r="K26" s="515"/>
      <c r="L26" s="237"/>
    </row>
    <row r="27" spans="1:12" s="226" customFormat="1" ht="30" customHeight="1">
      <c r="A27" s="224"/>
      <c r="B27" s="224"/>
      <c r="C27" s="515" t="s">
        <v>258</v>
      </c>
      <c r="D27" s="515"/>
      <c r="E27" s="515"/>
      <c r="F27" s="515"/>
      <c r="G27" s="515"/>
      <c r="H27" s="515"/>
      <c r="I27" s="515"/>
      <c r="J27" s="515"/>
      <c r="K27" s="515"/>
      <c r="L27" s="237"/>
    </row>
    <row r="28" spans="1:12" ht="15">
      <c r="A28" s="235"/>
      <c r="B28" s="235"/>
      <c r="C28" s="516" t="s">
        <v>24</v>
      </c>
      <c r="D28" s="516"/>
      <c r="E28" s="516"/>
      <c r="F28" s="516"/>
      <c r="G28" s="516"/>
      <c r="H28" s="516"/>
      <c r="I28" s="516"/>
      <c r="J28" s="516"/>
      <c r="K28" s="516"/>
      <c r="L28" s="223">
        <f>L11</f>
        <v>0</v>
      </c>
    </row>
    <row r="29" ht="12.75">
      <c r="D29" s="221"/>
    </row>
    <row r="30" ht="12.75">
      <c r="D30" s="221"/>
    </row>
    <row r="31" spans="4:10" ht="12.75" customHeight="1">
      <c r="D31" s="221"/>
      <c r="H31" s="510"/>
      <c r="I31" s="511"/>
      <c r="J31" s="511"/>
    </row>
    <row r="32" spans="1:12" s="2" customFormat="1" ht="15">
      <c r="A32" s="58" t="s">
        <v>159</v>
      </c>
      <c r="B32" s="442"/>
      <c r="C32" s="81"/>
      <c r="G32" s="465" t="s">
        <v>160</v>
      </c>
      <c r="H32" s="465"/>
      <c r="I32" s="465"/>
      <c r="J32" s="602"/>
      <c r="K32" s="602"/>
      <c r="L32" s="602"/>
    </row>
    <row r="33" spans="1:12" s="2" customFormat="1" ht="12.75">
      <c r="A33" s="60"/>
      <c r="B33" s="82"/>
      <c r="C33" s="60"/>
      <c r="I33" s="82"/>
      <c r="J33" s="61"/>
      <c r="K33" s="437"/>
      <c r="L33" s="419"/>
    </row>
    <row r="34" spans="1:12" s="2" customFormat="1" ht="15">
      <c r="A34" s="60"/>
      <c r="B34" s="82"/>
      <c r="C34" s="83"/>
      <c r="I34" s="84"/>
      <c r="J34" s="603"/>
      <c r="K34" s="603"/>
      <c r="L34" s="603"/>
    </row>
    <row r="35" spans="1:12" s="2" customFormat="1" ht="12.75">
      <c r="A35" s="60"/>
      <c r="B35" s="82"/>
      <c r="C35" s="60"/>
      <c r="I35" s="82"/>
      <c r="J35" s="601" t="s">
        <v>161</v>
      </c>
      <c r="K35" s="601"/>
      <c r="L35" s="601"/>
    </row>
    <row r="36" spans="1:12" s="2" customFormat="1" ht="12.75">
      <c r="A36" s="60"/>
      <c r="B36" s="82"/>
      <c r="C36" s="60"/>
      <c r="I36" s="82"/>
      <c r="J36" s="119"/>
      <c r="K36" s="438"/>
      <c r="L36" s="439"/>
    </row>
    <row r="37" spans="1:12" s="2" customFormat="1" ht="15">
      <c r="A37" s="60"/>
      <c r="B37" s="82"/>
      <c r="C37" s="83"/>
      <c r="I37" s="84"/>
      <c r="J37" s="603"/>
      <c r="K37" s="603"/>
      <c r="L37" s="603"/>
    </row>
    <row r="38" spans="1:12" s="2" customFormat="1" ht="12.75">
      <c r="A38" s="60"/>
      <c r="B38" s="82"/>
      <c r="C38" s="60"/>
      <c r="I38" s="85"/>
      <c r="J38" s="476" t="s">
        <v>162</v>
      </c>
      <c r="K38" s="476"/>
      <c r="L38" s="476"/>
    </row>
    <row r="39" spans="4:10" ht="12.75">
      <c r="D39" s="221"/>
      <c r="H39" s="512"/>
      <c r="I39" s="512"/>
      <c r="J39" s="512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32 J32:J35 A32:C38 I33:I38 K36 J37" name="Range1_1"/>
  </protectedRanges>
  <mergeCells count="40">
    <mergeCell ref="J32:L32"/>
    <mergeCell ref="J34:L34"/>
    <mergeCell ref="J35:L35"/>
    <mergeCell ref="J37:L37"/>
    <mergeCell ref="J38:L38"/>
    <mergeCell ref="C28:K28"/>
    <mergeCell ref="H31:J31"/>
    <mergeCell ref="H39:J39"/>
    <mergeCell ref="C22:K22"/>
    <mergeCell ref="C23:K23"/>
    <mergeCell ref="C24:K24"/>
    <mergeCell ref="C25:K25"/>
    <mergeCell ref="C26:K26"/>
    <mergeCell ref="C27:K27"/>
    <mergeCell ref="G32:I32"/>
    <mergeCell ref="C16:K16"/>
    <mergeCell ref="C17:K17"/>
    <mergeCell ref="C18:K18"/>
    <mergeCell ref="C19:K19"/>
    <mergeCell ref="C20:K20"/>
    <mergeCell ref="C21:K21"/>
    <mergeCell ref="I7:J7"/>
    <mergeCell ref="K7:K8"/>
    <mergeCell ref="L7:L8"/>
    <mergeCell ref="C12:K12"/>
    <mergeCell ref="C14:K14"/>
    <mergeCell ref="C15:K15"/>
    <mergeCell ref="C13:K13"/>
    <mergeCell ref="A7:A8"/>
    <mergeCell ref="B7:B8"/>
    <mergeCell ref="C7:C8"/>
    <mergeCell ref="D7:D8"/>
    <mergeCell ref="E7:G7"/>
    <mergeCell ref="H7:H8"/>
    <mergeCell ref="A1:B1"/>
    <mergeCell ref="C1:L1"/>
    <mergeCell ref="A2:B2"/>
    <mergeCell ref="C2:L2"/>
    <mergeCell ref="C3:L3"/>
    <mergeCell ref="A5:L5"/>
  </mergeCells>
  <printOptions horizontalCentered="1" verticalCentered="1"/>
  <pageMargins left="0.7086614173228347" right="0.2362204724409449" top="0.7480314960629921" bottom="0.48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81"/>
  <sheetViews>
    <sheetView view="pageBreakPreview" zoomScale="106" zoomScaleSheetLayoutView="106" zoomScalePageLayoutView="0" workbookViewId="0" topLeftCell="A1">
      <pane ySplit="8" topLeftCell="A54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5.8515625" style="86" bestFit="1" customWidth="1"/>
    <col min="2" max="2" width="13.7109375" style="86" bestFit="1" customWidth="1"/>
    <col min="3" max="3" width="66.421875" style="87" bestFit="1" customWidth="1"/>
    <col min="4" max="4" width="9.00390625" style="87" bestFit="1" customWidth="1"/>
    <col min="5" max="5" width="10.57421875" style="24" bestFit="1" customWidth="1"/>
    <col min="6" max="6" width="8.140625" style="24" bestFit="1" customWidth="1"/>
    <col min="7" max="7" width="14.421875" style="24" bestFit="1" customWidth="1"/>
    <col min="8" max="8" width="3.00390625" style="24" hidden="1" customWidth="1"/>
    <col min="9" max="9" width="9.140625" style="24" hidden="1" customWidth="1"/>
    <col min="10" max="13" width="0" style="24" hidden="1" customWidth="1"/>
    <col min="14" max="16384" width="9.140625" style="24" customWidth="1"/>
  </cols>
  <sheetData>
    <row r="1" spans="1:7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</row>
    <row r="2" spans="1:7" s="3" customFormat="1" ht="15.75">
      <c r="A2" s="462" t="s">
        <v>143</v>
      </c>
      <c r="B2" s="462"/>
      <c r="C2" s="450" t="s">
        <v>188</v>
      </c>
      <c r="D2" s="450"/>
      <c r="E2" s="450"/>
      <c r="F2" s="450"/>
      <c r="G2" s="450"/>
    </row>
    <row r="3" spans="1:7" s="3" customFormat="1" ht="15.75">
      <c r="A3" s="95"/>
      <c r="B3" s="95" t="s">
        <v>193</v>
      </c>
      <c r="C3" s="450" t="s">
        <v>187</v>
      </c>
      <c r="D3" s="450"/>
      <c r="E3" s="450"/>
      <c r="F3" s="450"/>
      <c r="G3" s="450"/>
    </row>
    <row r="4" spans="1:4" s="23" customFormat="1" ht="12.75">
      <c r="A4" s="22"/>
      <c r="B4" s="22"/>
      <c r="C4" s="65"/>
      <c r="D4" s="65"/>
    </row>
    <row r="5" spans="1:7" s="65" customFormat="1" ht="23.25" customHeight="1">
      <c r="A5" s="464" t="s">
        <v>152</v>
      </c>
      <c r="B5" s="464"/>
      <c r="C5" s="464"/>
      <c r="D5" s="464"/>
      <c r="E5" s="101" t="s">
        <v>192</v>
      </c>
      <c r="F5" s="102"/>
      <c r="G5" s="102"/>
    </row>
    <row r="6" spans="1:7" s="7" customFormat="1" ht="13.5" thickBot="1">
      <c r="A6" s="4"/>
      <c r="B6" s="4"/>
      <c r="C6" s="5"/>
      <c r="D6" s="5"/>
      <c r="G6" s="6" t="s">
        <v>144</v>
      </c>
    </row>
    <row r="7" spans="1:7" s="10" customFormat="1" ht="25.5" customHeight="1" thickBot="1" thickTop="1">
      <c r="A7" s="8" t="s">
        <v>145</v>
      </c>
      <c r="B7" s="8" t="s">
        <v>146</v>
      </c>
      <c r="C7" s="8" t="s">
        <v>147</v>
      </c>
      <c r="D7" s="8" t="s">
        <v>148</v>
      </c>
      <c r="E7" s="15" t="s">
        <v>150</v>
      </c>
      <c r="F7" s="9" t="s">
        <v>149</v>
      </c>
      <c r="G7" s="16" t="s">
        <v>151</v>
      </c>
    </row>
    <row r="8" spans="1:7" s="11" customFormat="1" ht="12.75" thickBot="1" thickTop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5" s="12" customFormat="1" ht="6.75" thickBot="1" thickTop="1">
      <c r="A9" s="17"/>
      <c r="B9" s="18"/>
      <c r="C9" s="18"/>
      <c r="D9" s="18"/>
      <c r="E9" s="18"/>
    </row>
    <row r="10" spans="1:7" s="14" customFormat="1" ht="15" customHeight="1" thickBot="1">
      <c r="A10" s="66" t="s">
        <v>16</v>
      </c>
      <c r="B10" s="463" t="s">
        <v>214</v>
      </c>
      <c r="C10" s="463"/>
      <c r="D10" s="463"/>
      <c r="E10" s="463"/>
      <c r="F10" s="20"/>
      <c r="G10" s="21"/>
    </row>
    <row r="11" spans="1:9" ht="12.75">
      <c r="A11" s="67" t="s">
        <v>172</v>
      </c>
      <c r="B11" s="414"/>
      <c r="C11" s="68" t="s">
        <v>132</v>
      </c>
      <c r="D11" s="202" t="s">
        <v>34</v>
      </c>
      <c r="E11" s="206">
        <v>9.9</v>
      </c>
      <c r="F11" s="409"/>
      <c r="G11" s="204">
        <f>E11*F11</f>
        <v>0</v>
      </c>
      <c r="I11" s="103">
        <f>SUM(G11:G22)</f>
        <v>0</v>
      </c>
    </row>
    <row r="12" spans="1:7" ht="12.75">
      <c r="A12" s="67" t="s">
        <v>173</v>
      </c>
      <c r="B12" s="413"/>
      <c r="C12" s="70" t="s">
        <v>131</v>
      </c>
      <c r="D12" s="203" t="s">
        <v>34</v>
      </c>
      <c r="E12" s="201">
        <v>23.7</v>
      </c>
      <c r="F12" s="410"/>
      <c r="G12" s="204">
        <f aca="true" t="shared" si="0" ref="G12:G22">E12*F12</f>
        <v>0</v>
      </c>
    </row>
    <row r="13" spans="1:7" s="143" customFormat="1" ht="12.75">
      <c r="A13" s="140" t="s">
        <v>174</v>
      </c>
      <c r="B13" s="413"/>
      <c r="C13" s="144" t="s">
        <v>133</v>
      </c>
      <c r="D13" s="145" t="s">
        <v>34</v>
      </c>
      <c r="E13" s="200">
        <v>1.1</v>
      </c>
      <c r="F13" s="410"/>
      <c r="G13" s="142">
        <f t="shared" si="0"/>
        <v>0</v>
      </c>
    </row>
    <row r="14" spans="1:7" s="143" customFormat="1" ht="12.75">
      <c r="A14" s="140" t="s">
        <v>175</v>
      </c>
      <c r="B14" s="413"/>
      <c r="C14" s="144" t="s">
        <v>41</v>
      </c>
      <c r="D14" s="145" t="s">
        <v>34</v>
      </c>
      <c r="E14" s="200">
        <v>2.6</v>
      </c>
      <c r="F14" s="410"/>
      <c r="G14" s="142">
        <f t="shared" si="0"/>
        <v>0</v>
      </c>
    </row>
    <row r="15" spans="1:7" ht="12.75">
      <c r="A15" s="67" t="s">
        <v>176</v>
      </c>
      <c r="B15" s="413"/>
      <c r="C15" s="70" t="s">
        <v>18</v>
      </c>
      <c r="D15" s="203" t="s">
        <v>34</v>
      </c>
      <c r="E15" s="201">
        <v>3.7</v>
      </c>
      <c r="F15" s="410"/>
      <c r="G15" s="204">
        <f t="shared" si="0"/>
        <v>0</v>
      </c>
    </row>
    <row r="16" spans="1:7" ht="12.75">
      <c r="A16" s="67" t="s">
        <v>177</v>
      </c>
      <c r="B16" s="413"/>
      <c r="C16" s="70" t="s">
        <v>25</v>
      </c>
      <c r="D16" s="203" t="s">
        <v>138</v>
      </c>
      <c r="E16" s="201">
        <v>0.7</v>
      </c>
      <c r="F16" s="410"/>
      <c r="G16" s="204">
        <f t="shared" si="0"/>
        <v>0</v>
      </c>
    </row>
    <row r="17" spans="1:7" ht="12.75">
      <c r="A17" s="67" t="s">
        <v>178</v>
      </c>
      <c r="B17" s="413"/>
      <c r="C17" s="70" t="s">
        <v>53</v>
      </c>
      <c r="D17" s="203" t="s">
        <v>0</v>
      </c>
      <c r="E17" s="201">
        <v>1.2</v>
      </c>
      <c r="F17" s="410"/>
      <c r="G17" s="204">
        <f t="shared" si="0"/>
        <v>0</v>
      </c>
    </row>
    <row r="18" spans="1:7" ht="12.75">
      <c r="A18" s="67" t="s">
        <v>179</v>
      </c>
      <c r="B18" s="413"/>
      <c r="C18" s="70" t="s">
        <v>30</v>
      </c>
      <c r="D18" s="203" t="s">
        <v>34</v>
      </c>
      <c r="E18" s="201">
        <v>4.7</v>
      </c>
      <c r="F18" s="410"/>
      <c r="G18" s="204">
        <f t="shared" si="0"/>
        <v>0</v>
      </c>
    </row>
    <row r="19" spans="1:7" ht="12.75">
      <c r="A19" s="67" t="s">
        <v>180</v>
      </c>
      <c r="B19" s="413"/>
      <c r="C19" s="70" t="s">
        <v>134</v>
      </c>
      <c r="D19" s="203" t="s">
        <v>34</v>
      </c>
      <c r="E19" s="201">
        <v>10.4</v>
      </c>
      <c r="F19" s="410"/>
      <c r="G19" s="204">
        <f t="shared" si="0"/>
        <v>0</v>
      </c>
    </row>
    <row r="20" spans="1:7" ht="12.75">
      <c r="A20" s="67" t="s">
        <v>181</v>
      </c>
      <c r="B20" s="413"/>
      <c r="C20" s="70" t="s">
        <v>135</v>
      </c>
      <c r="D20" s="203" t="s">
        <v>34</v>
      </c>
      <c r="E20" s="201">
        <v>0.5</v>
      </c>
      <c r="F20" s="410"/>
      <c r="G20" s="204">
        <f t="shared" si="0"/>
        <v>0</v>
      </c>
    </row>
    <row r="21" spans="1:7" ht="12.75">
      <c r="A21" s="67" t="s">
        <v>182</v>
      </c>
      <c r="B21" s="413"/>
      <c r="C21" s="70" t="s">
        <v>118</v>
      </c>
      <c r="D21" s="203" t="s">
        <v>34</v>
      </c>
      <c r="E21" s="201">
        <v>6.9</v>
      </c>
      <c r="F21" s="410"/>
      <c r="G21" s="204">
        <f t="shared" si="0"/>
        <v>0</v>
      </c>
    </row>
    <row r="22" spans="1:7" ht="12.75">
      <c r="A22" s="67" t="s">
        <v>183</v>
      </c>
      <c r="B22" s="413"/>
      <c r="C22" s="70" t="s">
        <v>27</v>
      </c>
      <c r="D22" s="203" t="s">
        <v>33</v>
      </c>
      <c r="E22" s="201">
        <v>36.6</v>
      </c>
      <c r="F22" s="410"/>
      <c r="G22" s="204">
        <f t="shared" si="0"/>
        <v>0</v>
      </c>
    </row>
    <row r="23" spans="1:7" s="64" customFormat="1" ht="13.5" thickBot="1">
      <c r="A23" s="71"/>
      <c r="B23" s="71"/>
      <c r="C23" s="72"/>
      <c r="D23" s="71"/>
      <c r="E23" s="91"/>
      <c r="F23" s="91"/>
      <c r="G23" s="91"/>
    </row>
    <row r="24" spans="1:9" s="93" customFormat="1" ht="16.5" thickBot="1">
      <c r="A24" s="98" t="s">
        <v>19</v>
      </c>
      <c r="B24" s="466" t="s">
        <v>189</v>
      </c>
      <c r="C24" s="467"/>
      <c r="D24" s="467"/>
      <c r="E24" s="96"/>
      <c r="F24" s="96"/>
      <c r="G24" s="97"/>
      <c r="I24" s="94">
        <v>553.24</v>
      </c>
    </row>
    <row r="25" spans="1:7" ht="12.75">
      <c r="A25" s="67">
        <v>1</v>
      </c>
      <c r="B25" s="411"/>
      <c r="C25" s="68" t="s">
        <v>43</v>
      </c>
      <c r="D25" s="202" t="s">
        <v>34</v>
      </c>
      <c r="E25" s="206">
        <v>11</v>
      </c>
      <c r="F25" s="409"/>
      <c r="G25" s="204">
        <f>E25*F25</f>
        <v>0</v>
      </c>
    </row>
    <row r="26" spans="1:7" ht="12.75">
      <c r="A26" s="69">
        <v>2</v>
      </c>
      <c r="B26" s="412"/>
      <c r="C26" s="70" t="s">
        <v>67</v>
      </c>
      <c r="D26" s="203" t="s">
        <v>34</v>
      </c>
      <c r="E26" s="201">
        <v>11</v>
      </c>
      <c r="F26" s="410"/>
      <c r="G26" s="205">
        <f>E26*F26</f>
        <v>0</v>
      </c>
    </row>
    <row r="27" spans="1:7" ht="12.75">
      <c r="A27" s="69">
        <v>3</v>
      </c>
      <c r="B27" s="412"/>
      <c r="C27" s="70" t="s">
        <v>44</v>
      </c>
      <c r="D27" s="203" t="s">
        <v>34</v>
      </c>
      <c r="E27" s="201">
        <v>11</v>
      </c>
      <c r="F27" s="410"/>
      <c r="G27" s="205">
        <f>E27*F27</f>
        <v>0</v>
      </c>
    </row>
    <row r="28" spans="1:7" ht="12.75">
      <c r="A28" s="69">
        <v>5</v>
      </c>
      <c r="B28" s="413"/>
      <c r="C28" s="70" t="s">
        <v>21</v>
      </c>
      <c r="D28" s="203" t="s">
        <v>0</v>
      </c>
      <c r="E28" s="201">
        <v>25.8</v>
      </c>
      <c r="F28" s="410"/>
      <c r="G28" s="205">
        <f>E28*F28</f>
        <v>0</v>
      </c>
    </row>
    <row r="29" spans="1:7" s="64" customFormat="1" ht="13.5" thickBot="1">
      <c r="A29" s="71"/>
      <c r="B29" s="71"/>
      <c r="C29" s="72"/>
      <c r="D29" s="71"/>
      <c r="E29" s="91"/>
      <c r="F29" s="91"/>
      <c r="G29" s="91"/>
    </row>
    <row r="30" spans="1:9" s="93" customFormat="1" ht="16.5" thickBot="1">
      <c r="A30" s="98" t="s">
        <v>8</v>
      </c>
      <c r="B30" s="466" t="s">
        <v>212</v>
      </c>
      <c r="C30" s="467"/>
      <c r="D30" s="99"/>
      <c r="E30" s="96"/>
      <c r="F30" s="96"/>
      <c r="G30" s="97"/>
      <c r="I30" s="94">
        <v>6056.98</v>
      </c>
    </row>
    <row r="31" spans="1:7" ht="12.75">
      <c r="A31" s="67" t="s">
        <v>172</v>
      </c>
      <c r="B31" s="414"/>
      <c r="C31" s="68" t="s">
        <v>139</v>
      </c>
      <c r="D31" s="202" t="s">
        <v>140</v>
      </c>
      <c r="E31" s="206">
        <v>77.1</v>
      </c>
      <c r="F31" s="409"/>
      <c r="G31" s="204">
        <f>E31*F31</f>
        <v>0</v>
      </c>
    </row>
    <row r="32" spans="1:7" ht="12.75">
      <c r="A32" s="69" t="s">
        <v>173</v>
      </c>
      <c r="B32" s="413"/>
      <c r="C32" s="70" t="s">
        <v>46</v>
      </c>
      <c r="D32" s="203" t="s">
        <v>14</v>
      </c>
      <c r="E32" s="201">
        <v>653</v>
      </c>
      <c r="F32" s="410"/>
      <c r="G32" s="205">
        <f aca="true" t="shared" si="1" ref="G32:G42">E32*F32</f>
        <v>0</v>
      </c>
    </row>
    <row r="33" spans="1:7" ht="12.75">
      <c r="A33" s="69" t="s">
        <v>174</v>
      </c>
      <c r="B33" s="413"/>
      <c r="C33" s="70" t="s">
        <v>136</v>
      </c>
      <c r="D33" s="203" t="s">
        <v>34</v>
      </c>
      <c r="E33" s="201">
        <v>1.7</v>
      </c>
      <c r="F33" s="410"/>
      <c r="G33" s="205">
        <f t="shared" si="1"/>
        <v>0</v>
      </c>
    </row>
    <row r="34" spans="1:7" ht="12.75">
      <c r="A34" s="69" t="s">
        <v>175</v>
      </c>
      <c r="B34" s="413"/>
      <c r="C34" s="70" t="s">
        <v>137</v>
      </c>
      <c r="D34" s="203" t="s">
        <v>34</v>
      </c>
      <c r="E34" s="201">
        <v>10.7</v>
      </c>
      <c r="F34" s="410"/>
      <c r="G34" s="205">
        <f t="shared" si="1"/>
        <v>0</v>
      </c>
    </row>
    <row r="35" spans="1:7" ht="12.75">
      <c r="A35" s="69" t="s">
        <v>176</v>
      </c>
      <c r="B35" s="413"/>
      <c r="C35" s="70" t="s">
        <v>32</v>
      </c>
      <c r="D35" s="203" t="s">
        <v>13</v>
      </c>
      <c r="E35" s="201">
        <v>20</v>
      </c>
      <c r="F35" s="410"/>
      <c r="G35" s="205">
        <f t="shared" si="1"/>
        <v>0</v>
      </c>
    </row>
    <row r="36" spans="1:7" ht="12.75">
      <c r="A36" s="69" t="s">
        <v>177</v>
      </c>
      <c r="B36" s="413"/>
      <c r="C36" s="70" t="s">
        <v>70</v>
      </c>
      <c r="D36" s="203" t="s">
        <v>13</v>
      </c>
      <c r="E36" s="201">
        <v>3</v>
      </c>
      <c r="F36" s="410"/>
      <c r="G36" s="205">
        <f t="shared" si="1"/>
        <v>0</v>
      </c>
    </row>
    <row r="37" spans="1:7" ht="12.75">
      <c r="A37" s="69" t="s">
        <v>178</v>
      </c>
      <c r="B37" s="413"/>
      <c r="C37" s="70" t="s">
        <v>105</v>
      </c>
      <c r="D37" s="203" t="s">
        <v>13</v>
      </c>
      <c r="E37" s="201">
        <v>4</v>
      </c>
      <c r="F37" s="410"/>
      <c r="G37" s="205">
        <f t="shared" si="1"/>
        <v>0</v>
      </c>
    </row>
    <row r="38" spans="1:7" ht="12.75">
      <c r="A38" s="69" t="s">
        <v>179</v>
      </c>
      <c r="B38" s="413"/>
      <c r="C38" s="70" t="s">
        <v>23</v>
      </c>
      <c r="D38" s="203" t="s">
        <v>34</v>
      </c>
      <c r="E38" s="201">
        <v>1.3</v>
      </c>
      <c r="F38" s="410"/>
      <c r="G38" s="205">
        <f t="shared" si="1"/>
        <v>0</v>
      </c>
    </row>
    <row r="39" spans="1:7" ht="12.75">
      <c r="A39" s="69" t="s">
        <v>180</v>
      </c>
      <c r="B39" s="413"/>
      <c r="C39" s="70" t="s">
        <v>49</v>
      </c>
      <c r="D39" s="203" t="s">
        <v>34</v>
      </c>
      <c r="E39" s="201">
        <v>0.04</v>
      </c>
      <c r="F39" s="410"/>
      <c r="G39" s="205">
        <f t="shared" si="1"/>
        <v>0</v>
      </c>
    </row>
    <row r="40" spans="1:7" ht="12.75">
      <c r="A40" s="69" t="s">
        <v>181</v>
      </c>
      <c r="B40" s="413"/>
      <c r="C40" s="70" t="s">
        <v>71</v>
      </c>
      <c r="D40" s="203" t="s">
        <v>34</v>
      </c>
      <c r="E40" s="201">
        <v>0.05</v>
      </c>
      <c r="F40" s="410"/>
      <c r="G40" s="205">
        <f t="shared" si="1"/>
        <v>0</v>
      </c>
    </row>
    <row r="41" spans="1:7" ht="12.75">
      <c r="A41" s="69" t="s">
        <v>182</v>
      </c>
      <c r="B41" s="413"/>
      <c r="C41" s="70" t="s">
        <v>51</v>
      </c>
      <c r="D41" s="203" t="s">
        <v>34</v>
      </c>
      <c r="E41" s="201">
        <v>0.2</v>
      </c>
      <c r="F41" s="410"/>
      <c r="G41" s="205">
        <f t="shared" si="1"/>
        <v>0</v>
      </c>
    </row>
    <row r="42" spans="1:7" ht="12.75">
      <c r="A42" s="69" t="s">
        <v>183</v>
      </c>
      <c r="B42" s="413"/>
      <c r="C42" s="70" t="s">
        <v>47</v>
      </c>
      <c r="D42" s="203" t="s">
        <v>45</v>
      </c>
      <c r="E42" s="201">
        <v>8</v>
      </c>
      <c r="F42" s="410"/>
      <c r="G42" s="205">
        <f t="shared" si="1"/>
        <v>0</v>
      </c>
    </row>
    <row r="43" spans="1:7" ht="12.75">
      <c r="A43" s="69" t="s">
        <v>184</v>
      </c>
      <c r="B43" s="413"/>
      <c r="C43" s="70" t="s">
        <v>2</v>
      </c>
      <c r="D43" s="203" t="s">
        <v>140</v>
      </c>
      <c r="E43" s="201">
        <v>33</v>
      </c>
      <c r="F43" s="410"/>
      <c r="G43" s="205">
        <f>E43*F43</f>
        <v>0</v>
      </c>
    </row>
    <row r="44" spans="1:7" ht="14.25">
      <c r="A44" s="69" t="s">
        <v>194</v>
      </c>
      <c r="B44" s="413"/>
      <c r="C44" s="70" t="s">
        <v>265</v>
      </c>
      <c r="D44" s="203" t="s">
        <v>264</v>
      </c>
      <c r="E44" s="201">
        <v>1</v>
      </c>
      <c r="F44" s="410"/>
      <c r="G44" s="205">
        <f>E44*F44</f>
        <v>0</v>
      </c>
    </row>
    <row r="45" spans="1:7" s="64" customFormat="1" ht="13.5" thickBot="1">
      <c r="A45" s="71"/>
      <c r="B45" s="71"/>
      <c r="C45" s="72"/>
      <c r="D45" s="71"/>
      <c r="E45" s="92"/>
      <c r="F45" s="91"/>
      <c r="G45" s="91"/>
    </row>
    <row r="46" spans="1:9" s="93" customFormat="1" ht="16.5" thickBot="1">
      <c r="A46" s="98" t="s">
        <v>65</v>
      </c>
      <c r="B46" s="466" t="s">
        <v>211</v>
      </c>
      <c r="C46" s="467"/>
      <c r="D46" s="99"/>
      <c r="E46" s="96"/>
      <c r="F46" s="96"/>
      <c r="G46" s="97"/>
      <c r="I46" s="94">
        <v>20528.31</v>
      </c>
    </row>
    <row r="47" spans="1:7" ht="12.75">
      <c r="A47" s="67">
        <v>1</v>
      </c>
      <c r="B47" s="414"/>
      <c r="C47" s="141" t="s">
        <v>226</v>
      </c>
      <c r="D47" s="67" t="s">
        <v>15</v>
      </c>
      <c r="E47" s="206">
        <v>7</v>
      </c>
      <c r="F47" s="409"/>
      <c r="G47" s="89">
        <f>E47*F47</f>
        <v>0</v>
      </c>
    </row>
    <row r="48" spans="1:7" ht="12.75">
      <c r="A48" s="69">
        <v>2</v>
      </c>
      <c r="B48" s="413"/>
      <c r="C48" s="144" t="s">
        <v>227</v>
      </c>
      <c r="D48" s="69" t="s">
        <v>15</v>
      </c>
      <c r="E48" s="201">
        <v>1</v>
      </c>
      <c r="F48" s="410"/>
      <c r="G48" s="90">
        <f aca="true" t="shared" si="2" ref="G48:G58">E48*F48</f>
        <v>0</v>
      </c>
    </row>
    <row r="49" spans="1:7" ht="12.75">
      <c r="A49" s="69">
        <v>3</v>
      </c>
      <c r="B49" s="73" t="s">
        <v>63</v>
      </c>
      <c r="C49" s="70" t="s">
        <v>163</v>
      </c>
      <c r="D49" s="69" t="s">
        <v>29</v>
      </c>
      <c r="E49" s="201">
        <v>6</v>
      </c>
      <c r="F49" s="661">
        <f>ПКС_6!L23</f>
        <v>0</v>
      </c>
      <c r="G49" s="90">
        <f t="shared" si="2"/>
        <v>0</v>
      </c>
    </row>
    <row r="50" spans="1:7" ht="12.75">
      <c r="A50" s="69">
        <v>4</v>
      </c>
      <c r="B50" s="73" t="s">
        <v>64</v>
      </c>
      <c r="C50" s="70" t="s">
        <v>164</v>
      </c>
      <c r="D50" s="69" t="s">
        <v>29</v>
      </c>
      <c r="E50" s="201">
        <v>1</v>
      </c>
      <c r="F50" s="661">
        <f>ПКС_7!L55</f>
        <v>0</v>
      </c>
      <c r="G50" s="90">
        <f t="shared" si="2"/>
        <v>0</v>
      </c>
    </row>
    <row r="51" spans="1:7" ht="12.75">
      <c r="A51" s="69">
        <v>5</v>
      </c>
      <c r="B51" s="73" t="s">
        <v>126</v>
      </c>
      <c r="C51" s="70" t="s">
        <v>165</v>
      </c>
      <c r="D51" s="69" t="s">
        <v>29</v>
      </c>
      <c r="E51" s="201">
        <v>1</v>
      </c>
      <c r="F51" s="661">
        <f>ПКС_8!L47</f>
        <v>0</v>
      </c>
      <c r="G51" s="90">
        <f t="shared" si="2"/>
        <v>0</v>
      </c>
    </row>
    <row r="52" spans="1:7" ht="12.75">
      <c r="A52" s="69">
        <v>6</v>
      </c>
      <c r="B52" s="73" t="s">
        <v>62</v>
      </c>
      <c r="C52" s="70" t="s">
        <v>166</v>
      </c>
      <c r="D52" s="69" t="s">
        <v>29</v>
      </c>
      <c r="E52" s="201">
        <v>1</v>
      </c>
      <c r="F52" s="661">
        <f>ПКС_10!L17</f>
        <v>0</v>
      </c>
      <c r="G52" s="90">
        <f t="shared" si="2"/>
        <v>0</v>
      </c>
    </row>
    <row r="53" spans="1:7" ht="12.75">
      <c r="A53" s="69">
        <v>7</v>
      </c>
      <c r="B53" s="73" t="s">
        <v>127</v>
      </c>
      <c r="C53" s="70" t="s">
        <v>167</v>
      </c>
      <c r="D53" s="69" t="s">
        <v>29</v>
      </c>
      <c r="E53" s="201">
        <v>1</v>
      </c>
      <c r="F53" s="661">
        <f>ПКС_11!L16</f>
        <v>0</v>
      </c>
      <c r="G53" s="90">
        <f t="shared" si="2"/>
        <v>0</v>
      </c>
    </row>
    <row r="54" spans="1:7" ht="12.75">
      <c r="A54" s="69">
        <v>8</v>
      </c>
      <c r="B54" s="73" t="s">
        <v>128</v>
      </c>
      <c r="C54" s="70" t="s">
        <v>168</v>
      </c>
      <c r="D54" s="69" t="s">
        <v>29</v>
      </c>
      <c r="E54" s="201">
        <v>1</v>
      </c>
      <c r="F54" s="661">
        <f>ПКС_12!L36</f>
        <v>0</v>
      </c>
      <c r="G54" s="90">
        <f t="shared" si="2"/>
        <v>0</v>
      </c>
    </row>
    <row r="55" spans="1:7" ht="12.75">
      <c r="A55" s="69">
        <v>9</v>
      </c>
      <c r="B55" s="73" t="s">
        <v>129</v>
      </c>
      <c r="C55" s="70" t="s">
        <v>169</v>
      </c>
      <c r="D55" s="69" t="s">
        <v>29</v>
      </c>
      <c r="E55" s="201">
        <v>1</v>
      </c>
      <c r="F55" s="661">
        <f>ПКС_13!L23</f>
        <v>0</v>
      </c>
      <c r="G55" s="90">
        <f t="shared" si="2"/>
        <v>0</v>
      </c>
    </row>
    <row r="56" spans="1:7" ht="12.75">
      <c r="A56" s="69">
        <v>10</v>
      </c>
      <c r="B56" s="413"/>
      <c r="C56" s="70" t="s">
        <v>170</v>
      </c>
      <c r="D56" s="69" t="s">
        <v>12</v>
      </c>
      <c r="E56" s="201">
        <v>8</v>
      </c>
      <c r="F56" s="410"/>
      <c r="G56" s="90">
        <f t="shared" si="2"/>
        <v>0</v>
      </c>
    </row>
    <row r="57" spans="1:7" ht="12.75">
      <c r="A57" s="69">
        <v>11</v>
      </c>
      <c r="B57" s="413"/>
      <c r="C57" s="70" t="s">
        <v>171</v>
      </c>
      <c r="D57" s="69" t="s">
        <v>12</v>
      </c>
      <c r="E57" s="201">
        <v>8</v>
      </c>
      <c r="F57" s="410"/>
      <c r="G57" s="90">
        <f t="shared" si="2"/>
        <v>0</v>
      </c>
    </row>
    <row r="58" spans="1:7" ht="12.75">
      <c r="A58" s="69">
        <v>12</v>
      </c>
      <c r="B58" s="413"/>
      <c r="C58" s="70" t="s">
        <v>31</v>
      </c>
      <c r="D58" s="69" t="s">
        <v>12</v>
      </c>
      <c r="E58" s="201">
        <v>8</v>
      </c>
      <c r="F58" s="410"/>
      <c r="G58" s="90">
        <f t="shared" si="2"/>
        <v>0</v>
      </c>
    </row>
    <row r="59" spans="1:7" s="30" customFormat="1" ht="13.5" thickBot="1">
      <c r="A59" s="26"/>
      <c r="B59" s="26"/>
      <c r="C59" s="27"/>
      <c r="D59" s="26"/>
      <c r="E59" s="28"/>
      <c r="F59" s="28"/>
      <c r="G59" s="29"/>
    </row>
    <row r="60" spans="1:9" s="31" customFormat="1" ht="16.5" thickBot="1">
      <c r="A60" s="285" t="s">
        <v>153</v>
      </c>
      <c r="B60" s="471" t="s">
        <v>271</v>
      </c>
      <c r="C60" s="472"/>
      <c r="D60" s="472"/>
      <c r="E60" s="472"/>
      <c r="F60" s="473"/>
      <c r="G60" s="40">
        <f>SUM(G11:G58)</f>
        <v>0</v>
      </c>
      <c r="I60" s="286">
        <v>27892.85</v>
      </c>
    </row>
    <row r="61" spans="1:7" s="293" customFormat="1" ht="7.5" thickBot="1">
      <c r="A61" s="287"/>
      <c r="B61" s="288"/>
      <c r="C61" s="289"/>
      <c r="D61" s="290"/>
      <c r="E61" s="291"/>
      <c r="F61" s="292"/>
      <c r="G61" s="35"/>
    </row>
    <row r="62" spans="1:9" s="295" customFormat="1" ht="15.75" thickBot="1">
      <c r="A62" s="294" t="s">
        <v>154</v>
      </c>
      <c r="B62" s="468" t="s">
        <v>272</v>
      </c>
      <c r="C62" s="469"/>
      <c r="D62" s="469"/>
      <c r="E62" s="469"/>
      <c r="F62" s="470"/>
      <c r="G62" s="312"/>
      <c r="I62" s="296">
        <f>Рекапитулация!T8</f>
        <v>1460</v>
      </c>
    </row>
    <row r="63" spans="1:7" s="293" customFormat="1" ht="7.5" thickBot="1">
      <c r="A63" s="287"/>
      <c r="B63" s="288"/>
      <c r="C63" s="289"/>
      <c r="D63" s="290"/>
      <c r="E63" s="291"/>
      <c r="F63" s="292"/>
      <c r="G63" s="35"/>
    </row>
    <row r="64" spans="1:9" s="31" customFormat="1" ht="16.5" thickBot="1">
      <c r="A64" s="285" t="s">
        <v>156</v>
      </c>
      <c r="B64" s="471" t="s">
        <v>185</v>
      </c>
      <c r="C64" s="472"/>
      <c r="D64" s="472"/>
      <c r="E64" s="472"/>
      <c r="F64" s="473"/>
      <c r="G64" s="40">
        <f>G60+G62</f>
        <v>0</v>
      </c>
      <c r="I64" s="286">
        <v>27892.85</v>
      </c>
    </row>
    <row r="65" spans="1:7" s="293" customFormat="1" ht="7.5" thickBot="1">
      <c r="A65" s="287"/>
      <c r="B65" s="288"/>
      <c r="C65" s="289"/>
      <c r="D65" s="290"/>
      <c r="E65" s="291"/>
      <c r="F65" s="292"/>
      <c r="G65" s="35"/>
    </row>
    <row r="66" spans="1:7" s="295" customFormat="1" ht="15.75" thickBot="1">
      <c r="A66" s="294" t="s">
        <v>269</v>
      </c>
      <c r="B66" s="468" t="s">
        <v>155</v>
      </c>
      <c r="C66" s="469"/>
      <c r="D66" s="469"/>
      <c r="E66" s="469"/>
      <c r="F66" s="470"/>
      <c r="G66" s="38">
        <f>0.2*G64</f>
        <v>0</v>
      </c>
    </row>
    <row r="67" spans="1:7" s="293" customFormat="1" ht="7.5" thickBot="1">
      <c r="A67" s="287"/>
      <c r="B67" s="288"/>
      <c r="C67" s="289"/>
      <c r="D67" s="290"/>
      <c r="E67" s="291"/>
      <c r="F67" s="292"/>
      <c r="G67" s="35"/>
    </row>
    <row r="68" spans="1:7" s="31" customFormat="1" ht="16.5" thickBot="1">
      <c r="A68" s="285" t="s">
        <v>270</v>
      </c>
      <c r="B68" s="471" t="s">
        <v>186</v>
      </c>
      <c r="C68" s="472"/>
      <c r="D68" s="472"/>
      <c r="E68" s="472"/>
      <c r="F68" s="473"/>
      <c r="G68" s="40">
        <f>G64+G66</f>
        <v>0</v>
      </c>
    </row>
    <row r="69" spans="1:7" s="39" customFormat="1" ht="15">
      <c r="A69" s="41"/>
      <c r="B69" s="77"/>
      <c r="C69" s="78"/>
      <c r="D69" s="78"/>
      <c r="E69" s="43"/>
      <c r="F69" s="42"/>
      <c r="G69" s="44"/>
    </row>
    <row r="70" spans="1:10" s="51" customFormat="1" ht="15.75">
      <c r="A70" s="45"/>
      <c r="B70" s="88" t="s">
        <v>157</v>
      </c>
      <c r="C70" s="416" t="s">
        <v>158</v>
      </c>
      <c r="D70" s="80"/>
      <c r="E70" s="46"/>
      <c r="F70" s="47"/>
      <c r="G70" s="48"/>
      <c r="H70" s="49"/>
      <c r="I70" s="50"/>
      <c r="J70" s="49"/>
    </row>
    <row r="71" spans="1:10" s="57" customFormat="1" ht="15">
      <c r="A71" s="52"/>
      <c r="B71" s="52"/>
      <c r="C71" s="52"/>
      <c r="D71" s="52"/>
      <c r="E71" s="53"/>
      <c r="F71" s="53"/>
      <c r="G71" s="54"/>
      <c r="H71" s="55"/>
      <c r="I71" s="56"/>
      <c r="J71" s="55"/>
    </row>
    <row r="72" spans="1:10" s="57" customFormat="1" ht="15" customHeight="1">
      <c r="A72" s="52"/>
      <c r="B72" s="52"/>
      <c r="C72" s="52"/>
      <c r="D72" s="52"/>
      <c r="E72" s="53"/>
      <c r="F72" s="53"/>
      <c r="G72" s="54"/>
      <c r="H72" s="55"/>
      <c r="I72" s="56"/>
      <c r="J72" s="55"/>
    </row>
    <row r="73" spans="1:10" s="57" customFormat="1" ht="15">
      <c r="A73" s="52"/>
      <c r="B73" s="52"/>
      <c r="C73" s="52"/>
      <c r="D73" s="52"/>
      <c r="E73" s="53"/>
      <c r="F73" s="53"/>
      <c r="G73" s="54"/>
      <c r="H73" s="55"/>
      <c r="I73" s="56"/>
      <c r="J73" s="55"/>
    </row>
    <row r="74" spans="1:9" s="2" customFormat="1" ht="15">
      <c r="A74" s="58" t="s">
        <v>159</v>
      </c>
      <c r="B74" s="415"/>
      <c r="C74" s="81"/>
      <c r="D74" s="465" t="s">
        <v>160</v>
      </c>
      <c r="E74" s="465"/>
      <c r="F74" s="461"/>
      <c r="G74" s="461"/>
      <c r="I74" s="59"/>
    </row>
    <row r="75" spans="1:9" s="2" customFormat="1" ht="12.75">
      <c r="A75" s="60"/>
      <c r="B75" s="82"/>
      <c r="C75" s="60"/>
      <c r="D75" s="82"/>
      <c r="E75" s="61"/>
      <c r="F75" s="417"/>
      <c r="G75" s="418"/>
      <c r="I75" s="59"/>
    </row>
    <row r="76" spans="1:9" s="2" customFormat="1" ht="15">
      <c r="A76" s="60"/>
      <c r="B76" s="82"/>
      <c r="C76" s="83"/>
      <c r="D76" s="84"/>
      <c r="E76" s="61"/>
      <c r="F76" s="461"/>
      <c r="G76" s="461"/>
      <c r="I76" s="59"/>
    </row>
    <row r="77" spans="1:9" s="2" customFormat="1" ht="12.75">
      <c r="A77" s="60"/>
      <c r="B77" s="82"/>
      <c r="C77" s="60"/>
      <c r="D77" s="82"/>
      <c r="F77" s="474" t="s">
        <v>161</v>
      </c>
      <c r="G77" s="474"/>
      <c r="I77" s="59"/>
    </row>
    <row r="78" spans="1:9" s="2" customFormat="1" ht="12.75">
      <c r="A78" s="60"/>
      <c r="B78" s="82"/>
      <c r="C78" s="60"/>
      <c r="D78" s="82"/>
      <c r="F78" s="420"/>
      <c r="G78" s="421"/>
      <c r="I78" s="59"/>
    </row>
    <row r="79" spans="1:9" s="2" customFormat="1" ht="15">
      <c r="A79" s="60"/>
      <c r="B79" s="82"/>
      <c r="C79" s="83"/>
      <c r="D79" s="84"/>
      <c r="E79" s="61"/>
      <c r="F79" s="475"/>
      <c r="G79" s="475"/>
      <c r="I79" s="59"/>
    </row>
    <row r="80" spans="1:9" s="2" customFormat="1" ht="12.75">
      <c r="A80" s="60"/>
      <c r="B80" s="82"/>
      <c r="C80" s="60"/>
      <c r="D80" s="85"/>
      <c r="E80" s="62"/>
      <c r="F80" s="476" t="s">
        <v>162</v>
      </c>
      <c r="G80" s="476"/>
      <c r="I80" s="59"/>
    </row>
    <row r="81" spans="1:7" s="7" customFormat="1" ht="12.75">
      <c r="A81" s="4"/>
      <c r="B81" s="4"/>
      <c r="C81" s="5"/>
      <c r="D81" s="5"/>
      <c r="G81" s="63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77:F78 A70:D80 E70:E76 E79:E80" name="Range1"/>
  </protectedRanges>
  <mergeCells count="21">
    <mergeCell ref="F77:G77"/>
    <mergeCell ref="B68:F68"/>
    <mergeCell ref="F79:G79"/>
    <mergeCell ref="F80:G80"/>
    <mergeCell ref="F76:G76"/>
    <mergeCell ref="B66:F66"/>
    <mergeCell ref="B64:F64"/>
    <mergeCell ref="B24:D24"/>
    <mergeCell ref="B62:F62"/>
    <mergeCell ref="F74:G74"/>
    <mergeCell ref="B60:F60"/>
    <mergeCell ref="A1:B1"/>
    <mergeCell ref="A2:B2"/>
    <mergeCell ref="B10:E10"/>
    <mergeCell ref="A5:D5"/>
    <mergeCell ref="C1:G1"/>
    <mergeCell ref="D74:E74"/>
    <mergeCell ref="C2:G2"/>
    <mergeCell ref="C3:G3"/>
    <mergeCell ref="B30:C30"/>
    <mergeCell ref="B46:C46"/>
  </mergeCells>
  <printOptions horizontalCentered="1" vertic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0"/>
  <sheetViews>
    <sheetView view="pageBreakPreview" zoomScaleSheetLayoutView="100" zoomScalePageLayoutView="0" workbookViewId="0" topLeftCell="A1">
      <pane ySplit="8" topLeftCell="A36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9.140625" style="195" customWidth="1"/>
    <col min="2" max="2" width="13.7109375" style="195" bestFit="1" customWidth="1"/>
    <col min="3" max="3" width="71.57421875" style="196" customWidth="1"/>
    <col min="4" max="4" width="9.140625" style="196" customWidth="1"/>
    <col min="5" max="5" width="10.28125" style="167" bestFit="1" customWidth="1"/>
    <col min="6" max="6" width="9.140625" style="167" customWidth="1"/>
    <col min="7" max="7" width="15.8515625" style="167" bestFit="1" customWidth="1"/>
    <col min="8" max="8" width="0" style="167" hidden="1" customWidth="1"/>
    <col min="9" max="10" width="12.140625" style="167" hidden="1" customWidth="1"/>
    <col min="11" max="16384" width="9.140625" style="167" customWidth="1"/>
  </cols>
  <sheetData>
    <row r="1" spans="1:7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</row>
    <row r="2" spans="1:7" s="3" customFormat="1" ht="15.75">
      <c r="A2" s="462" t="s">
        <v>143</v>
      </c>
      <c r="B2" s="462"/>
      <c r="C2" s="450" t="s">
        <v>188</v>
      </c>
      <c r="D2" s="450"/>
      <c r="E2" s="450"/>
      <c r="F2" s="450"/>
      <c r="G2" s="450"/>
    </row>
    <row r="3" spans="1:7" s="3" customFormat="1" ht="15.75">
      <c r="A3" s="95"/>
      <c r="B3" s="95" t="s">
        <v>193</v>
      </c>
      <c r="C3" s="450" t="s">
        <v>190</v>
      </c>
      <c r="D3" s="450"/>
      <c r="E3" s="450"/>
      <c r="F3" s="450"/>
      <c r="G3" s="450"/>
    </row>
    <row r="4" spans="1:4" s="23" customFormat="1" ht="12.75">
      <c r="A4" s="22"/>
      <c r="B4" s="22"/>
      <c r="C4" s="65"/>
      <c r="D4" s="65"/>
    </row>
    <row r="5" spans="1:7" s="65" customFormat="1" ht="23.25" customHeight="1">
      <c r="A5" s="464" t="s">
        <v>222</v>
      </c>
      <c r="B5" s="464"/>
      <c r="C5" s="464"/>
      <c r="D5" s="464"/>
      <c r="E5" s="101" t="s">
        <v>191</v>
      </c>
      <c r="F5" s="102"/>
      <c r="G5" s="102"/>
    </row>
    <row r="6" spans="1:7" s="7" customFormat="1" ht="13.5" thickBot="1">
      <c r="A6" s="4"/>
      <c r="B6" s="4"/>
      <c r="C6" s="5"/>
      <c r="D6" s="5"/>
      <c r="G6" s="6" t="s">
        <v>144</v>
      </c>
    </row>
    <row r="7" spans="1:7" s="10" customFormat="1" ht="25.5" customHeight="1" thickBot="1" thickTop="1">
      <c r="A7" s="8" t="s">
        <v>145</v>
      </c>
      <c r="B7" s="8" t="s">
        <v>146</v>
      </c>
      <c r="C7" s="8" t="s">
        <v>147</v>
      </c>
      <c r="D7" s="8" t="s">
        <v>148</v>
      </c>
      <c r="E7" s="15" t="s">
        <v>150</v>
      </c>
      <c r="F7" s="9" t="s">
        <v>149</v>
      </c>
      <c r="G7" s="16" t="s">
        <v>151</v>
      </c>
    </row>
    <row r="8" spans="1:7" s="11" customFormat="1" ht="12.75" thickBot="1" thickTop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5" s="12" customFormat="1" ht="6.75" thickBot="1" thickTop="1">
      <c r="A9" s="17"/>
      <c r="B9" s="18"/>
      <c r="C9" s="18"/>
      <c r="D9" s="18"/>
      <c r="E9" s="18"/>
    </row>
    <row r="10" spans="1:10" s="14" customFormat="1" ht="16.5" thickBot="1">
      <c r="A10" s="13" t="s">
        <v>16</v>
      </c>
      <c r="B10" s="481" t="s">
        <v>214</v>
      </c>
      <c r="C10" s="463"/>
      <c r="D10" s="149"/>
      <c r="E10" s="150"/>
      <c r="F10" s="150"/>
      <c r="G10" s="21"/>
      <c r="I10" s="151">
        <f>SUM(G11:G22)</f>
        <v>0</v>
      </c>
      <c r="J10" s="104"/>
    </row>
    <row r="11" spans="1:7" s="157" customFormat="1" ht="12.75">
      <c r="A11" s="152" t="s">
        <v>172</v>
      </c>
      <c r="B11" s="422"/>
      <c r="C11" s="153" t="s">
        <v>116</v>
      </c>
      <c r="D11" s="154" t="s">
        <v>34</v>
      </c>
      <c r="E11" s="155">
        <v>823.6</v>
      </c>
      <c r="F11" s="433"/>
      <c r="G11" s="156">
        <f>E11*F11</f>
        <v>0</v>
      </c>
    </row>
    <row r="12" spans="1:7" s="157" customFormat="1" ht="12.75">
      <c r="A12" s="158" t="s">
        <v>173</v>
      </c>
      <c r="B12" s="423"/>
      <c r="C12" s="159" t="s">
        <v>117</v>
      </c>
      <c r="D12" s="160" t="s">
        <v>34</v>
      </c>
      <c r="E12" s="161">
        <v>1243.1</v>
      </c>
      <c r="F12" s="408"/>
      <c r="G12" s="156">
        <f aca="true" t="shared" si="0" ref="G12:G22">E12*F12</f>
        <v>0</v>
      </c>
    </row>
    <row r="13" spans="1:7" s="157" customFormat="1" ht="12.75">
      <c r="A13" s="158" t="s">
        <v>174</v>
      </c>
      <c r="B13" s="423"/>
      <c r="C13" s="159" t="s">
        <v>35</v>
      </c>
      <c r="D13" s="160" t="s">
        <v>34</v>
      </c>
      <c r="E13" s="122">
        <v>366.3</v>
      </c>
      <c r="F13" s="408"/>
      <c r="G13" s="156">
        <f t="shared" si="0"/>
        <v>0</v>
      </c>
    </row>
    <row r="14" spans="1:7" s="157" customFormat="1" ht="12.75">
      <c r="A14" s="158" t="s">
        <v>175</v>
      </c>
      <c r="B14" s="423"/>
      <c r="C14" s="159" t="s">
        <v>1</v>
      </c>
      <c r="D14" s="160" t="s">
        <v>34</v>
      </c>
      <c r="E14" s="122">
        <v>36</v>
      </c>
      <c r="F14" s="408"/>
      <c r="G14" s="156">
        <f t="shared" si="0"/>
        <v>0</v>
      </c>
    </row>
    <row r="15" spans="1:8" s="157" customFormat="1" ht="12.75">
      <c r="A15" s="158" t="s">
        <v>176</v>
      </c>
      <c r="B15" s="423"/>
      <c r="C15" s="159" t="s">
        <v>18</v>
      </c>
      <c r="D15" s="160" t="s">
        <v>34</v>
      </c>
      <c r="E15" s="122">
        <v>366.3</v>
      </c>
      <c r="F15" s="408"/>
      <c r="G15" s="156">
        <f t="shared" si="0"/>
        <v>0</v>
      </c>
      <c r="H15" s="197"/>
    </row>
    <row r="16" spans="1:7" s="157" customFormat="1" ht="12.75">
      <c r="A16" s="158" t="s">
        <v>177</v>
      </c>
      <c r="B16" s="423"/>
      <c r="C16" s="159" t="s">
        <v>66</v>
      </c>
      <c r="D16" s="160" t="s">
        <v>42</v>
      </c>
      <c r="E16" s="122">
        <v>30</v>
      </c>
      <c r="F16" s="408"/>
      <c r="G16" s="156">
        <f t="shared" si="0"/>
        <v>0</v>
      </c>
    </row>
    <row r="17" spans="1:9" s="157" customFormat="1" ht="12.75">
      <c r="A17" s="158" t="s">
        <v>178</v>
      </c>
      <c r="B17" s="423"/>
      <c r="C17" s="159" t="s">
        <v>216</v>
      </c>
      <c r="D17" s="160" t="s">
        <v>34</v>
      </c>
      <c r="E17" s="122">
        <v>803.2</v>
      </c>
      <c r="F17" s="408"/>
      <c r="G17" s="156">
        <f t="shared" si="0"/>
        <v>0</v>
      </c>
      <c r="I17" s="162">
        <v>48.33</v>
      </c>
    </row>
    <row r="18" spans="1:9" s="157" customFormat="1" ht="12.75">
      <c r="A18" s="158" t="s">
        <v>179</v>
      </c>
      <c r="B18" s="423"/>
      <c r="C18" s="159" t="s">
        <v>215</v>
      </c>
      <c r="D18" s="160" t="s">
        <v>34</v>
      </c>
      <c r="E18" s="122">
        <v>708.8</v>
      </c>
      <c r="F18" s="408"/>
      <c r="G18" s="156">
        <f t="shared" si="0"/>
        <v>0</v>
      </c>
      <c r="I18" s="162"/>
    </row>
    <row r="19" spans="1:9" s="157" customFormat="1" ht="12.75">
      <c r="A19" s="158" t="s">
        <v>180</v>
      </c>
      <c r="B19" s="424"/>
      <c r="C19" s="159" t="s">
        <v>53</v>
      </c>
      <c r="D19" s="160" t="s">
        <v>0</v>
      </c>
      <c r="E19" s="122">
        <v>2494.8</v>
      </c>
      <c r="F19" s="408"/>
      <c r="G19" s="156">
        <f t="shared" si="0"/>
        <v>0</v>
      </c>
      <c r="I19" s="162"/>
    </row>
    <row r="20" spans="1:7" s="157" customFormat="1" ht="12.75">
      <c r="A20" s="158" t="s">
        <v>181</v>
      </c>
      <c r="B20" s="422"/>
      <c r="C20" s="153" t="s">
        <v>60</v>
      </c>
      <c r="D20" s="154" t="s">
        <v>34</v>
      </c>
      <c r="E20" s="122">
        <v>869.4</v>
      </c>
      <c r="F20" s="408"/>
      <c r="G20" s="156">
        <f t="shared" si="0"/>
        <v>0</v>
      </c>
    </row>
    <row r="21" spans="1:7" s="157" customFormat="1" ht="12.75">
      <c r="A21" s="158" t="s">
        <v>182</v>
      </c>
      <c r="B21" s="423"/>
      <c r="C21" s="159" t="s">
        <v>118</v>
      </c>
      <c r="D21" s="160" t="s">
        <v>34</v>
      </c>
      <c r="E21" s="122">
        <v>45.8</v>
      </c>
      <c r="F21" s="408"/>
      <c r="G21" s="156">
        <f t="shared" si="0"/>
        <v>0</v>
      </c>
    </row>
    <row r="22" spans="1:7" s="157" customFormat="1" ht="12.75">
      <c r="A22" s="158" t="s">
        <v>183</v>
      </c>
      <c r="B22" s="423"/>
      <c r="C22" s="159" t="s">
        <v>27</v>
      </c>
      <c r="D22" s="160" t="s">
        <v>33</v>
      </c>
      <c r="E22" s="122">
        <v>1936.8</v>
      </c>
      <c r="F22" s="408"/>
      <c r="G22" s="156">
        <f t="shared" si="0"/>
        <v>0</v>
      </c>
    </row>
    <row r="23" spans="1:7" s="30" customFormat="1" ht="13.5" thickBot="1">
      <c r="A23" s="26"/>
      <c r="B23" s="26"/>
      <c r="C23" s="27"/>
      <c r="D23" s="26"/>
      <c r="E23" s="163"/>
      <c r="F23" s="163"/>
      <c r="G23" s="163"/>
    </row>
    <row r="24" spans="1:9" s="14" customFormat="1" ht="16.5" thickBot="1">
      <c r="A24" s="13" t="s">
        <v>19</v>
      </c>
      <c r="B24" s="481" t="s">
        <v>189</v>
      </c>
      <c r="C24" s="463"/>
      <c r="D24" s="149"/>
      <c r="E24" s="164"/>
      <c r="F24" s="164"/>
      <c r="G24" s="165"/>
      <c r="I24" s="151">
        <f>SUM(G25:G28)</f>
        <v>0</v>
      </c>
    </row>
    <row r="25" spans="1:7" ht="12.75">
      <c r="A25" s="166" t="s">
        <v>172</v>
      </c>
      <c r="B25" s="425"/>
      <c r="C25" s="68" t="s">
        <v>43</v>
      </c>
      <c r="D25" s="67" t="s">
        <v>34</v>
      </c>
      <c r="E25" s="89">
        <v>915.1</v>
      </c>
      <c r="F25" s="434"/>
      <c r="G25" s="156">
        <f>E25*F25</f>
        <v>0</v>
      </c>
    </row>
    <row r="26" spans="1:7" ht="12.75">
      <c r="A26" s="168" t="s">
        <v>173</v>
      </c>
      <c r="B26" s="426"/>
      <c r="C26" s="70" t="s">
        <v>67</v>
      </c>
      <c r="D26" s="69" t="s">
        <v>34</v>
      </c>
      <c r="E26" s="90">
        <v>915.1</v>
      </c>
      <c r="F26" s="435"/>
      <c r="G26" s="156">
        <f>E26*F26</f>
        <v>0</v>
      </c>
    </row>
    <row r="27" spans="1:7" ht="12.75">
      <c r="A27" s="168" t="s">
        <v>174</v>
      </c>
      <c r="B27" s="426"/>
      <c r="C27" s="70" t="s">
        <v>44</v>
      </c>
      <c r="D27" s="69" t="s">
        <v>34</v>
      </c>
      <c r="E27" s="90">
        <v>915.1</v>
      </c>
      <c r="F27" s="435"/>
      <c r="G27" s="156">
        <f>E27*F27</f>
        <v>0</v>
      </c>
    </row>
    <row r="28" spans="1:7" ht="12.75">
      <c r="A28" s="168" t="s">
        <v>175</v>
      </c>
      <c r="B28" s="427"/>
      <c r="C28" s="70" t="s">
        <v>21</v>
      </c>
      <c r="D28" s="69" t="s">
        <v>0</v>
      </c>
      <c r="E28" s="90">
        <v>2719.2</v>
      </c>
      <c r="F28" s="435"/>
      <c r="G28" s="156">
        <f>E28*F28</f>
        <v>0</v>
      </c>
    </row>
    <row r="29" spans="1:7" ht="13.5" thickBot="1">
      <c r="A29" s="4"/>
      <c r="B29" s="4"/>
      <c r="C29" s="169"/>
      <c r="D29" s="4"/>
      <c r="E29" s="170"/>
      <c r="F29" s="170"/>
      <c r="G29" s="170"/>
    </row>
    <row r="30" spans="1:9" s="14" customFormat="1" ht="16.5" thickBot="1">
      <c r="A30" s="13" t="s">
        <v>65</v>
      </c>
      <c r="B30" s="481" t="s">
        <v>211</v>
      </c>
      <c r="C30" s="463"/>
      <c r="D30" s="149"/>
      <c r="E30" s="164"/>
      <c r="F30" s="164"/>
      <c r="G30" s="165"/>
      <c r="I30" s="151">
        <f>SUM(G31:G48)</f>
        <v>0</v>
      </c>
    </row>
    <row r="31" spans="1:7" ht="12.75">
      <c r="A31" s="166" t="s">
        <v>172</v>
      </c>
      <c r="B31" s="422"/>
      <c r="C31" s="153" t="s">
        <v>287</v>
      </c>
      <c r="D31" s="199" t="s">
        <v>15</v>
      </c>
      <c r="E31" s="146">
        <v>295</v>
      </c>
      <c r="F31" s="434"/>
      <c r="G31" s="156">
        <f aca="true" t="shared" si="1" ref="G31:G48">E31*F31</f>
        <v>0</v>
      </c>
    </row>
    <row r="32" spans="1:7" ht="12.75">
      <c r="A32" s="166" t="s">
        <v>173</v>
      </c>
      <c r="B32" s="423"/>
      <c r="C32" s="159" t="s">
        <v>288</v>
      </c>
      <c r="D32" s="198" t="s">
        <v>15</v>
      </c>
      <c r="E32" s="148">
        <v>75</v>
      </c>
      <c r="F32" s="435"/>
      <c r="G32" s="156">
        <f t="shared" si="1"/>
        <v>0</v>
      </c>
    </row>
    <row r="33" spans="1:7" ht="12.75">
      <c r="A33" s="166" t="s">
        <v>174</v>
      </c>
      <c r="B33" s="423"/>
      <c r="C33" s="159" t="s">
        <v>289</v>
      </c>
      <c r="D33" s="198" t="s">
        <v>15</v>
      </c>
      <c r="E33" s="148">
        <v>6</v>
      </c>
      <c r="F33" s="435"/>
      <c r="G33" s="156">
        <f t="shared" si="1"/>
        <v>0</v>
      </c>
    </row>
    <row r="34" spans="1:7" ht="25.5">
      <c r="A34" s="166" t="s">
        <v>175</v>
      </c>
      <c r="B34" s="423"/>
      <c r="C34" s="159" t="s">
        <v>223</v>
      </c>
      <c r="D34" s="198" t="s">
        <v>15</v>
      </c>
      <c r="E34" s="148">
        <v>60</v>
      </c>
      <c r="F34" s="435"/>
      <c r="G34" s="156">
        <f t="shared" si="1"/>
        <v>0</v>
      </c>
    </row>
    <row r="35" spans="1:7" ht="25.5">
      <c r="A35" s="166" t="s">
        <v>176</v>
      </c>
      <c r="B35" s="423"/>
      <c r="C35" s="159" t="s">
        <v>225</v>
      </c>
      <c r="D35" s="198" t="s">
        <v>15</v>
      </c>
      <c r="E35" s="148">
        <v>222</v>
      </c>
      <c r="F35" s="435"/>
      <c r="G35" s="156">
        <f t="shared" si="1"/>
        <v>0</v>
      </c>
    </row>
    <row r="36" spans="1:7" ht="25.5">
      <c r="A36" s="166" t="s">
        <v>177</v>
      </c>
      <c r="B36" s="423"/>
      <c r="C36" s="159" t="s">
        <v>224</v>
      </c>
      <c r="D36" s="198" t="s">
        <v>15</v>
      </c>
      <c r="E36" s="148">
        <v>78</v>
      </c>
      <c r="F36" s="435"/>
      <c r="G36" s="156">
        <f t="shared" si="1"/>
        <v>0</v>
      </c>
    </row>
    <row r="37" spans="1:7" ht="12.75">
      <c r="A37" s="166" t="s">
        <v>178</v>
      </c>
      <c r="B37" s="423"/>
      <c r="C37" s="147" t="s">
        <v>290</v>
      </c>
      <c r="D37" s="198" t="s">
        <v>29</v>
      </c>
      <c r="E37" s="148">
        <v>50</v>
      </c>
      <c r="F37" s="435"/>
      <c r="G37" s="156">
        <f t="shared" si="1"/>
        <v>0</v>
      </c>
    </row>
    <row r="38" spans="1:7" ht="12.75">
      <c r="A38" s="166" t="s">
        <v>179</v>
      </c>
      <c r="B38" s="423"/>
      <c r="C38" s="147" t="s">
        <v>291</v>
      </c>
      <c r="D38" s="198" t="s">
        <v>29</v>
      </c>
      <c r="E38" s="148">
        <v>14</v>
      </c>
      <c r="F38" s="435"/>
      <c r="G38" s="156">
        <f t="shared" si="1"/>
        <v>0</v>
      </c>
    </row>
    <row r="39" spans="1:7" ht="12.75">
      <c r="A39" s="166" t="s">
        <v>180</v>
      </c>
      <c r="B39" s="360" t="s">
        <v>119</v>
      </c>
      <c r="C39" s="147" t="s">
        <v>197</v>
      </c>
      <c r="D39" s="198" t="s">
        <v>29</v>
      </c>
      <c r="E39" s="148">
        <v>1</v>
      </c>
      <c r="F39" s="662">
        <f>ПКС_2!G22</f>
        <v>0</v>
      </c>
      <c r="G39" s="156">
        <f t="shared" si="1"/>
        <v>0</v>
      </c>
    </row>
    <row r="40" spans="1:7" ht="12.75">
      <c r="A40" s="166" t="s">
        <v>181</v>
      </c>
      <c r="B40" s="360" t="s">
        <v>121</v>
      </c>
      <c r="C40" s="147" t="s">
        <v>198</v>
      </c>
      <c r="D40" s="198" t="s">
        <v>29</v>
      </c>
      <c r="E40" s="148">
        <v>1</v>
      </c>
      <c r="F40" s="662">
        <f>ПКС_3!L19</f>
        <v>0</v>
      </c>
      <c r="G40" s="156">
        <f t="shared" si="1"/>
        <v>0</v>
      </c>
    </row>
    <row r="41" spans="1:7" ht="12.75">
      <c r="A41" s="166" t="s">
        <v>182</v>
      </c>
      <c r="B41" s="360" t="s">
        <v>61</v>
      </c>
      <c r="C41" s="147" t="s">
        <v>199</v>
      </c>
      <c r="D41" s="198" t="s">
        <v>29</v>
      </c>
      <c r="E41" s="148">
        <v>2</v>
      </c>
      <c r="F41" s="662">
        <f>ПКС_4!L19</f>
        <v>0</v>
      </c>
      <c r="G41" s="156">
        <f t="shared" si="1"/>
        <v>0</v>
      </c>
    </row>
    <row r="42" spans="1:7" ht="12.75">
      <c r="A42" s="166" t="s">
        <v>183</v>
      </c>
      <c r="B42" s="360" t="s">
        <v>124</v>
      </c>
      <c r="C42" s="147" t="s">
        <v>200</v>
      </c>
      <c r="D42" s="198" t="s">
        <v>29</v>
      </c>
      <c r="E42" s="148">
        <v>1</v>
      </c>
      <c r="F42" s="662">
        <f>ПКС_5!L16</f>
        <v>0</v>
      </c>
      <c r="G42" s="156">
        <f t="shared" si="1"/>
        <v>0</v>
      </c>
    </row>
    <row r="43" spans="1:7" ht="12.75">
      <c r="A43" s="166" t="s">
        <v>184</v>
      </c>
      <c r="B43" s="360" t="s">
        <v>63</v>
      </c>
      <c r="C43" s="147" t="s">
        <v>163</v>
      </c>
      <c r="D43" s="198" t="s">
        <v>29</v>
      </c>
      <c r="E43" s="148">
        <v>6</v>
      </c>
      <c r="F43" s="662">
        <f>ПКС_6!L23</f>
        <v>0</v>
      </c>
      <c r="G43" s="156">
        <f t="shared" si="1"/>
        <v>0</v>
      </c>
    </row>
    <row r="44" spans="1:7" ht="12.75">
      <c r="A44" s="166" t="s">
        <v>194</v>
      </c>
      <c r="B44" s="360" t="s">
        <v>64</v>
      </c>
      <c r="C44" s="147" t="s">
        <v>164</v>
      </c>
      <c r="D44" s="198" t="s">
        <v>29</v>
      </c>
      <c r="E44" s="148">
        <v>1</v>
      </c>
      <c r="F44" s="662">
        <f>ПКС_7!L55</f>
        <v>0</v>
      </c>
      <c r="G44" s="156">
        <f t="shared" si="1"/>
        <v>0</v>
      </c>
    </row>
    <row r="45" spans="1:7" s="157" customFormat="1" ht="25.5">
      <c r="A45" s="166" t="s">
        <v>195</v>
      </c>
      <c r="B45" s="314" t="s">
        <v>232</v>
      </c>
      <c r="C45" s="159" t="s">
        <v>233</v>
      </c>
      <c r="D45" s="208" t="s">
        <v>13</v>
      </c>
      <c r="E45" s="209">
        <v>4</v>
      </c>
      <c r="F45" s="663">
        <f>ПКС_14!L28</f>
        <v>0</v>
      </c>
      <c r="G45" s="209">
        <f t="shared" si="1"/>
        <v>0</v>
      </c>
    </row>
    <row r="46" spans="1:7" ht="12.75">
      <c r="A46" s="166" t="s">
        <v>220</v>
      </c>
      <c r="B46" s="423"/>
      <c r="C46" s="147" t="s">
        <v>170</v>
      </c>
      <c r="D46" s="198" t="s">
        <v>12</v>
      </c>
      <c r="E46" s="90">
        <v>730</v>
      </c>
      <c r="F46" s="435"/>
      <c r="G46" s="156">
        <f t="shared" si="1"/>
        <v>0</v>
      </c>
    </row>
    <row r="47" spans="1:7" ht="12.75">
      <c r="A47" s="166" t="s">
        <v>221</v>
      </c>
      <c r="B47" s="423"/>
      <c r="C47" s="147" t="s">
        <v>171</v>
      </c>
      <c r="D47" s="198" t="s">
        <v>12</v>
      </c>
      <c r="E47" s="90">
        <v>730</v>
      </c>
      <c r="F47" s="435"/>
      <c r="G47" s="156">
        <f t="shared" si="1"/>
        <v>0</v>
      </c>
    </row>
    <row r="48" spans="1:7" ht="12.75">
      <c r="A48" s="166" t="s">
        <v>286</v>
      </c>
      <c r="B48" s="423"/>
      <c r="C48" s="147" t="s">
        <v>31</v>
      </c>
      <c r="D48" s="198" t="s">
        <v>12</v>
      </c>
      <c r="E48" s="90">
        <v>730</v>
      </c>
      <c r="F48" s="435"/>
      <c r="G48" s="156">
        <f t="shared" si="1"/>
        <v>0</v>
      </c>
    </row>
    <row r="49" spans="1:7" s="30" customFormat="1" ht="13.5" thickBot="1">
      <c r="A49" s="26"/>
      <c r="B49" s="26"/>
      <c r="C49" s="27"/>
      <c r="D49" s="26"/>
      <c r="E49" s="28"/>
      <c r="F49" s="28"/>
      <c r="G49" s="29"/>
    </row>
    <row r="50" spans="1:9" s="31" customFormat="1" ht="16.5" thickBot="1">
      <c r="A50" s="285" t="s">
        <v>153</v>
      </c>
      <c r="B50" s="471" t="s">
        <v>271</v>
      </c>
      <c r="C50" s="472"/>
      <c r="D50" s="472"/>
      <c r="E50" s="472"/>
      <c r="F50" s="473"/>
      <c r="G50" s="40">
        <f>SUM(G11:G48)</f>
        <v>0</v>
      </c>
      <c r="I50" s="286">
        <v>27892.85</v>
      </c>
    </row>
    <row r="51" spans="1:7" s="36" customFormat="1" ht="7.5" thickBot="1">
      <c r="A51" s="32"/>
      <c r="B51" s="74"/>
      <c r="C51" s="75"/>
      <c r="D51" s="76"/>
      <c r="E51" s="34"/>
      <c r="F51" s="33"/>
      <c r="G51" s="35"/>
    </row>
    <row r="52" spans="1:9" s="39" customFormat="1" ht="15.75" thickBot="1">
      <c r="A52" s="37" t="s">
        <v>154</v>
      </c>
      <c r="B52" s="482" t="s">
        <v>272</v>
      </c>
      <c r="C52" s="483"/>
      <c r="D52" s="483"/>
      <c r="E52" s="483"/>
      <c r="F52" s="484"/>
      <c r="G52" s="312"/>
      <c r="I52" s="284">
        <f>Рекапитулация!T10</f>
        <v>9770</v>
      </c>
    </row>
    <row r="53" spans="1:7" s="36" customFormat="1" ht="7.5" thickBot="1">
      <c r="A53" s="32"/>
      <c r="B53" s="74"/>
      <c r="C53" s="75"/>
      <c r="D53" s="76"/>
      <c r="E53" s="34"/>
      <c r="F53" s="33"/>
      <c r="G53" s="35"/>
    </row>
    <row r="54" spans="1:9" s="31" customFormat="1" ht="16.5" thickBot="1">
      <c r="A54" s="285" t="s">
        <v>156</v>
      </c>
      <c r="B54" s="471" t="s">
        <v>185</v>
      </c>
      <c r="C54" s="472"/>
      <c r="D54" s="472"/>
      <c r="E54" s="472"/>
      <c r="F54" s="473"/>
      <c r="G54" s="40">
        <f>G50+G52</f>
        <v>0</v>
      </c>
      <c r="I54" s="286">
        <v>27892.85</v>
      </c>
    </row>
    <row r="55" spans="1:7" s="299" customFormat="1" ht="7.5" thickBot="1">
      <c r="A55" s="288"/>
      <c r="B55" s="288"/>
      <c r="C55" s="289"/>
      <c r="D55" s="289"/>
      <c r="E55" s="297"/>
      <c r="F55" s="298"/>
      <c r="G55" s="172"/>
    </row>
    <row r="56" spans="1:7" s="10" customFormat="1" ht="15.75" thickBot="1">
      <c r="A56" s="294" t="s">
        <v>269</v>
      </c>
      <c r="B56" s="468" t="s">
        <v>155</v>
      </c>
      <c r="C56" s="469"/>
      <c r="D56" s="469"/>
      <c r="E56" s="469"/>
      <c r="F56" s="470"/>
      <c r="G56" s="173">
        <f>0.2*G54</f>
        <v>0</v>
      </c>
    </row>
    <row r="57" spans="1:7" s="299" customFormat="1" ht="7.5" thickBot="1">
      <c r="A57" s="288"/>
      <c r="B57" s="288"/>
      <c r="C57" s="289"/>
      <c r="D57" s="289"/>
      <c r="E57" s="297"/>
      <c r="F57" s="298"/>
      <c r="G57" s="172"/>
    </row>
    <row r="58" spans="1:7" s="301" customFormat="1" ht="16.5" thickBot="1">
      <c r="A58" s="285" t="s">
        <v>270</v>
      </c>
      <c r="B58" s="471" t="s">
        <v>186</v>
      </c>
      <c r="C58" s="472"/>
      <c r="D58" s="472"/>
      <c r="E58" s="472"/>
      <c r="F58" s="473"/>
      <c r="G58" s="300">
        <f>G54+G56</f>
        <v>0</v>
      </c>
    </row>
    <row r="59" spans="1:7" s="23" customFormat="1" ht="15">
      <c r="A59" s="100"/>
      <c r="B59" s="77"/>
      <c r="C59" s="78"/>
      <c r="D59" s="78"/>
      <c r="E59" s="43"/>
      <c r="F59" s="42"/>
      <c r="G59" s="174"/>
    </row>
    <row r="60" spans="1:10" s="180" customFormat="1" ht="15.75">
      <c r="A60" s="175"/>
      <c r="B60" s="176" t="s">
        <v>157</v>
      </c>
      <c r="C60" s="177" t="s">
        <v>158</v>
      </c>
      <c r="D60" s="178"/>
      <c r="E60" s="179"/>
      <c r="G60" s="181"/>
      <c r="H60" s="182"/>
      <c r="I60" s="183"/>
      <c r="J60" s="182"/>
    </row>
    <row r="61" spans="1:10" s="185" customFormat="1" ht="15">
      <c r="A61" s="184"/>
      <c r="B61" s="184"/>
      <c r="C61" s="184"/>
      <c r="D61" s="184"/>
      <c r="G61" s="186"/>
      <c r="H61" s="187"/>
      <c r="I61" s="188"/>
      <c r="J61" s="187"/>
    </row>
    <row r="62" spans="1:10" s="185" customFormat="1" ht="15" customHeight="1">
      <c r="A62" s="184"/>
      <c r="B62" s="184"/>
      <c r="C62" s="184"/>
      <c r="D62" s="184"/>
      <c r="G62" s="186"/>
      <c r="H62" s="187"/>
      <c r="I62" s="188"/>
      <c r="J62" s="187"/>
    </row>
    <row r="63" spans="1:10" s="185" customFormat="1" ht="15">
      <c r="A63" s="184"/>
      <c r="B63" s="184"/>
      <c r="C63" s="184"/>
      <c r="D63" s="184"/>
      <c r="G63" s="186"/>
      <c r="H63" s="187"/>
      <c r="I63" s="188"/>
      <c r="J63" s="187"/>
    </row>
    <row r="64" spans="1:9" ht="15">
      <c r="A64" s="189" t="s">
        <v>159</v>
      </c>
      <c r="B64" s="428"/>
      <c r="C64" s="190"/>
      <c r="D64" s="480" t="s">
        <v>160</v>
      </c>
      <c r="E64" s="480"/>
      <c r="F64" s="477"/>
      <c r="G64" s="477"/>
      <c r="I64" s="191"/>
    </row>
    <row r="65" spans="1:9" ht="12.75">
      <c r="A65" s="22"/>
      <c r="B65" s="22"/>
      <c r="C65" s="65"/>
      <c r="D65" s="22"/>
      <c r="E65" s="105"/>
      <c r="F65" s="429"/>
      <c r="G65" s="430"/>
      <c r="I65" s="191"/>
    </row>
    <row r="66" spans="1:9" ht="15">
      <c r="A66" s="22"/>
      <c r="B66" s="22"/>
      <c r="C66" s="137"/>
      <c r="D66" s="192"/>
      <c r="E66" s="105"/>
      <c r="F66" s="477"/>
      <c r="G66" s="477"/>
      <c r="I66" s="191"/>
    </row>
    <row r="67" spans="1:9" ht="12.75">
      <c r="A67" s="22"/>
      <c r="B67" s="22"/>
      <c r="C67" s="65"/>
      <c r="D67" s="22"/>
      <c r="F67" s="478" t="s">
        <v>161</v>
      </c>
      <c r="G67" s="478"/>
      <c r="I67" s="191"/>
    </row>
    <row r="68" spans="1:9" ht="12.75">
      <c r="A68" s="22"/>
      <c r="B68" s="22"/>
      <c r="C68" s="65"/>
      <c r="D68" s="22"/>
      <c r="F68" s="431"/>
      <c r="G68" s="432"/>
      <c r="I68" s="191"/>
    </row>
    <row r="69" spans="1:9" ht="15">
      <c r="A69" s="22"/>
      <c r="B69" s="22"/>
      <c r="C69" s="137"/>
      <c r="D69" s="192"/>
      <c r="E69" s="105"/>
      <c r="F69" s="479"/>
      <c r="G69" s="479"/>
      <c r="I69" s="191"/>
    </row>
    <row r="70" spans="1:9" ht="12.75">
      <c r="A70" s="22"/>
      <c r="B70" s="22"/>
      <c r="C70" s="65"/>
      <c r="D70" s="193"/>
      <c r="E70" s="194"/>
      <c r="F70" s="478" t="s">
        <v>162</v>
      </c>
      <c r="G70" s="478"/>
      <c r="I70" s="19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67:F68 A60:D70 E60:E66 E69:E70" name="Range1"/>
  </protectedRanges>
  <mergeCells count="20">
    <mergeCell ref="A5:D5"/>
    <mergeCell ref="B56:F56"/>
    <mergeCell ref="B58:F58"/>
    <mergeCell ref="D64:E64"/>
    <mergeCell ref="F64:G64"/>
    <mergeCell ref="B10:C10"/>
    <mergeCell ref="B24:C24"/>
    <mergeCell ref="B30:C30"/>
    <mergeCell ref="B50:F50"/>
    <mergeCell ref="B52:F52"/>
    <mergeCell ref="B54:F54"/>
    <mergeCell ref="F66:G66"/>
    <mergeCell ref="F67:G67"/>
    <mergeCell ref="F69:G69"/>
    <mergeCell ref="F70:G70"/>
    <mergeCell ref="A1:B1"/>
    <mergeCell ref="C1:G1"/>
    <mergeCell ref="A2:B2"/>
    <mergeCell ref="C2:G2"/>
    <mergeCell ref="C3:G3"/>
  </mergeCells>
  <printOptions horizontalCentered="1" verticalCentered="1"/>
  <pageMargins left="0.3937007874015748" right="0.31496062992125984" top="0.7480314960629921" bottom="0.4724409448818898" header="0.31496062992125984" footer="0.31496062992125984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4"/>
  <sheetViews>
    <sheetView view="pageBreakPreview" zoomScale="98" zoomScaleSheetLayoutView="98" zoomScalePageLayoutView="0" workbookViewId="0" topLeftCell="A1">
      <pane ySplit="8" topLeftCell="A15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5.8515625" style="86" bestFit="1" customWidth="1"/>
    <col min="2" max="2" width="13.7109375" style="86" bestFit="1" customWidth="1"/>
    <col min="3" max="3" width="73.140625" style="87" customWidth="1"/>
    <col min="4" max="4" width="9.00390625" style="87" bestFit="1" customWidth="1"/>
    <col min="5" max="5" width="10.57421875" style="118" bestFit="1" customWidth="1"/>
    <col min="6" max="6" width="8.140625" style="118" bestFit="1" customWidth="1"/>
    <col min="7" max="7" width="14.7109375" style="118" bestFit="1" customWidth="1"/>
    <col min="8" max="8" width="0" style="24" hidden="1" customWidth="1"/>
    <col min="9" max="9" width="10.8515625" style="24" hidden="1" customWidth="1"/>
    <col min="10" max="12" width="0" style="24" hidden="1" customWidth="1"/>
    <col min="13" max="16384" width="9.140625" style="24" customWidth="1"/>
  </cols>
  <sheetData>
    <row r="1" spans="1:7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</row>
    <row r="2" spans="1:7" s="3" customFormat="1" ht="15.75">
      <c r="A2" s="462" t="s">
        <v>143</v>
      </c>
      <c r="B2" s="462"/>
      <c r="C2" s="450" t="s">
        <v>188</v>
      </c>
      <c r="D2" s="450"/>
      <c r="E2" s="450"/>
      <c r="F2" s="450"/>
      <c r="G2" s="450"/>
    </row>
    <row r="3" spans="1:7" s="3" customFormat="1" ht="15.75">
      <c r="A3" s="95"/>
      <c r="B3" s="95" t="s">
        <v>193</v>
      </c>
      <c r="C3" s="450" t="s">
        <v>213</v>
      </c>
      <c r="D3" s="450"/>
      <c r="E3" s="450"/>
      <c r="F3" s="450"/>
      <c r="G3" s="450"/>
    </row>
    <row r="4" spans="1:7" s="23" customFormat="1" ht="12.75">
      <c r="A4" s="22"/>
      <c r="B4" s="22"/>
      <c r="C4" s="65"/>
      <c r="D4" s="65"/>
      <c r="E4" s="105"/>
      <c r="F4" s="105"/>
      <c r="G4" s="105"/>
    </row>
    <row r="5" spans="1:7" s="65" customFormat="1" ht="23.25" customHeight="1">
      <c r="A5" s="464" t="s">
        <v>152</v>
      </c>
      <c r="B5" s="464"/>
      <c r="C5" s="464"/>
      <c r="D5" s="464"/>
      <c r="E5" s="106" t="s">
        <v>196</v>
      </c>
      <c r="F5" s="107"/>
      <c r="G5" s="107"/>
    </row>
    <row r="6" spans="1:7" s="7" customFormat="1" ht="13.5" thickBot="1">
      <c r="A6" s="4"/>
      <c r="B6" s="4"/>
      <c r="C6" s="5"/>
      <c r="D6" s="5"/>
      <c r="E6" s="108"/>
      <c r="F6" s="108"/>
      <c r="G6" s="6" t="s">
        <v>144</v>
      </c>
    </row>
    <row r="7" spans="1:7" s="10" customFormat="1" ht="25.5" customHeight="1" thickBot="1" thickTop="1">
      <c r="A7" s="8" t="s">
        <v>145</v>
      </c>
      <c r="B7" s="8" t="s">
        <v>146</v>
      </c>
      <c r="C7" s="8" t="s">
        <v>147</v>
      </c>
      <c r="D7" s="8" t="s">
        <v>148</v>
      </c>
      <c r="E7" s="109" t="s">
        <v>150</v>
      </c>
      <c r="F7" s="110" t="s">
        <v>149</v>
      </c>
      <c r="G7" s="111" t="s">
        <v>151</v>
      </c>
    </row>
    <row r="8" spans="1:7" s="126" customFormat="1" ht="12.75" thickBot="1" thickTop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s="12" customFormat="1" ht="6" thickTop="1">
      <c r="A9" s="17"/>
      <c r="B9" s="18"/>
      <c r="C9" s="18"/>
      <c r="D9" s="18"/>
      <c r="E9" s="112"/>
      <c r="F9" s="113"/>
      <c r="G9" s="113"/>
    </row>
    <row r="10" spans="1:12" s="310" customFormat="1" ht="12.75">
      <c r="A10" s="313" t="s">
        <v>172</v>
      </c>
      <c r="B10" s="314"/>
      <c r="C10" s="315" t="s">
        <v>273</v>
      </c>
      <c r="D10" s="316"/>
      <c r="E10" s="317"/>
      <c r="F10" s="311"/>
      <c r="G10" s="311"/>
      <c r="J10" s="310">
        <v>58.25</v>
      </c>
      <c r="K10" s="310">
        <v>444.5</v>
      </c>
      <c r="L10" s="310">
        <v>4.6</v>
      </c>
    </row>
    <row r="11" spans="1:7" s="123" customFormat="1" ht="15">
      <c r="A11" s="318" t="s">
        <v>274</v>
      </c>
      <c r="B11" s="436"/>
      <c r="C11" s="319" t="s">
        <v>209</v>
      </c>
      <c r="D11" s="320" t="s">
        <v>283</v>
      </c>
      <c r="E11" s="321">
        <v>2.7</v>
      </c>
      <c r="F11" s="304"/>
      <c r="G11" s="125"/>
    </row>
    <row r="12" spans="1:12" s="123" customFormat="1" ht="15">
      <c r="A12" s="318" t="s">
        <v>275</v>
      </c>
      <c r="B12" s="436"/>
      <c r="C12" s="319" t="s">
        <v>201</v>
      </c>
      <c r="D12" s="320" t="s">
        <v>283</v>
      </c>
      <c r="E12" s="321">
        <v>0.677</v>
      </c>
      <c r="F12" s="304"/>
      <c r="G12" s="125">
        <f aca="true" t="shared" si="0" ref="G12:G21">E12*F12</f>
        <v>0</v>
      </c>
      <c r="J12" s="123">
        <v>31.28</v>
      </c>
      <c r="K12" s="123">
        <v>62.15</v>
      </c>
      <c r="L12" s="123">
        <v>4.76</v>
      </c>
    </row>
    <row r="13" spans="1:12" s="123" customFormat="1" ht="15">
      <c r="A13" s="318" t="s">
        <v>276</v>
      </c>
      <c r="B13" s="436"/>
      <c r="C13" s="322" t="s">
        <v>202</v>
      </c>
      <c r="D13" s="320" t="s">
        <v>284</v>
      </c>
      <c r="E13" s="321">
        <v>18.72</v>
      </c>
      <c r="F13" s="304"/>
      <c r="G13" s="125">
        <f t="shared" si="0"/>
        <v>0</v>
      </c>
      <c r="J13" s="123">
        <v>170.45</v>
      </c>
      <c r="K13" s="123">
        <v>76.5</v>
      </c>
      <c r="L13" s="123">
        <f>(L10+L12)*2</f>
        <v>18.72</v>
      </c>
    </row>
    <row r="14" spans="1:11" s="123" customFormat="1" ht="12.75">
      <c r="A14" s="318" t="s">
        <v>277</v>
      </c>
      <c r="B14" s="436"/>
      <c r="C14" s="319" t="s">
        <v>203</v>
      </c>
      <c r="D14" s="323" t="s">
        <v>14</v>
      </c>
      <c r="E14" s="321">
        <v>76.12</v>
      </c>
      <c r="F14" s="304"/>
      <c r="G14" s="125">
        <f t="shared" si="0"/>
        <v>0</v>
      </c>
      <c r="J14" s="123">
        <v>9.8</v>
      </c>
      <c r="K14" s="123">
        <v>146.34</v>
      </c>
    </row>
    <row r="15" spans="1:12" s="123" customFormat="1" ht="15">
      <c r="A15" s="318" t="s">
        <v>278</v>
      </c>
      <c r="B15" s="436"/>
      <c r="C15" s="319" t="s">
        <v>204</v>
      </c>
      <c r="D15" s="320" t="s">
        <v>283</v>
      </c>
      <c r="E15" s="321">
        <v>0.289</v>
      </c>
      <c r="F15" s="304"/>
      <c r="G15" s="125">
        <f t="shared" si="0"/>
        <v>0</v>
      </c>
      <c r="J15" s="123">
        <v>136.78</v>
      </c>
      <c r="L15" s="123">
        <v>1.734</v>
      </c>
    </row>
    <row r="16" spans="1:12" s="123" customFormat="1" ht="15">
      <c r="A16" s="318" t="s">
        <v>279</v>
      </c>
      <c r="B16" s="436"/>
      <c r="C16" s="319" t="s">
        <v>205</v>
      </c>
      <c r="D16" s="320" t="s">
        <v>283</v>
      </c>
      <c r="E16" s="321">
        <v>2.309</v>
      </c>
      <c r="F16" s="304"/>
      <c r="G16" s="125">
        <f t="shared" si="0"/>
        <v>0</v>
      </c>
      <c r="J16" s="123">
        <v>234.78</v>
      </c>
      <c r="L16" s="123">
        <v>0.575</v>
      </c>
    </row>
    <row r="17" spans="1:12" s="123" customFormat="1" ht="12.75">
      <c r="A17" s="318" t="s">
        <v>280</v>
      </c>
      <c r="B17" s="436"/>
      <c r="C17" s="319" t="s">
        <v>210</v>
      </c>
      <c r="D17" s="320" t="s">
        <v>14</v>
      </c>
      <c r="E17" s="324">
        <f>2*86.76</f>
        <v>173.52</v>
      </c>
      <c r="F17" s="304"/>
      <c r="G17" s="125">
        <f t="shared" si="0"/>
        <v>0</v>
      </c>
      <c r="J17" s="123">
        <v>444.5</v>
      </c>
      <c r="L17" s="123" t="e">
        <f>#REF!+#REF!</f>
        <v>#REF!</v>
      </c>
    </row>
    <row r="18" spans="1:10" s="123" customFormat="1" ht="12.75">
      <c r="A18" s="318" t="s">
        <v>281</v>
      </c>
      <c r="B18" s="436"/>
      <c r="C18" s="319" t="s">
        <v>206</v>
      </c>
      <c r="D18" s="320" t="s">
        <v>14</v>
      </c>
      <c r="E18" s="324">
        <f>2*3.8</f>
        <v>7.6</v>
      </c>
      <c r="F18" s="304"/>
      <c r="G18" s="125">
        <f t="shared" si="0"/>
        <v>0</v>
      </c>
      <c r="J18" s="123">
        <v>62.15</v>
      </c>
    </row>
    <row r="19" spans="1:10" s="123" customFormat="1" ht="12.75">
      <c r="A19" s="318" t="s">
        <v>282</v>
      </c>
      <c r="B19" s="436"/>
      <c r="C19" s="319" t="s">
        <v>207</v>
      </c>
      <c r="D19" s="320" t="s">
        <v>13</v>
      </c>
      <c r="E19" s="324">
        <f>2*4</f>
        <v>8</v>
      </c>
      <c r="F19" s="304"/>
      <c r="G19" s="125">
        <f t="shared" si="0"/>
        <v>0</v>
      </c>
      <c r="J19" s="123">
        <v>76.5</v>
      </c>
    </row>
    <row r="20" spans="1:7" s="123" customFormat="1" ht="12.75">
      <c r="A20" s="318" t="s">
        <v>173</v>
      </c>
      <c r="B20" s="436"/>
      <c r="C20" s="322" t="s">
        <v>219</v>
      </c>
      <c r="D20" s="320" t="s">
        <v>208</v>
      </c>
      <c r="E20" s="321">
        <v>1576</v>
      </c>
      <c r="F20" s="304"/>
      <c r="G20" s="125">
        <f t="shared" si="0"/>
        <v>0</v>
      </c>
    </row>
    <row r="21" spans="1:10" s="123" customFormat="1" ht="89.25">
      <c r="A21" s="318" t="s">
        <v>174</v>
      </c>
      <c r="B21" s="436"/>
      <c r="C21" s="322" t="s">
        <v>285</v>
      </c>
      <c r="D21" s="320" t="s">
        <v>13</v>
      </c>
      <c r="E21" s="321">
        <v>6</v>
      </c>
      <c r="F21" s="304"/>
      <c r="G21" s="125">
        <f t="shared" si="0"/>
        <v>0</v>
      </c>
      <c r="J21" s="123">
        <v>146.34</v>
      </c>
    </row>
    <row r="22" spans="1:7" s="30" customFormat="1" ht="13.5" thickBot="1">
      <c r="A22" s="26"/>
      <c r="B22" s="26"/>
      <c r="C22" s="27"/>
      <c r="D22" s="26"/>
      <c r="E22" s="28"/>
      <c r="F22" s="28"/>
      <c r="G22" s="29"/>
    </row>
    <row r="23" spans="1:9" s="31" customFormat="1" ht="16.5" thickBot="1">
      <c r="A23" s="285" t="s">
        <v>153</v>
      </c>
      <c r="B23" s="471" t="s">
        <v>271</v>
      </c>
      <c r="C23" s="472"/>
      <c r="D23" s="472"/>
      <c r="E23" s="472"/>
      <c r="F23" s="473"/>
      <c r="G23" s="40">
        <f>SUM(G10:G21)</f>
        <v>0</v>
      </c>
      <c r="I23" s="286">
        <v>27892.85</v>
      </c>
    </row>
    <row r="24" spans="1:7" s="36" customFormat="1" ht="7.5" thickBot="1">
      <c r="A24" s="32"/>
      <c r="B24" s="74"/>
      <c r="C24" s="75"/>
      <c r="D24" s="76"/>
      <c r="E24" s="34"/>
      <c r="F24" s="33"/>
      <c r="G24" s="35"/>
    </row>
    <row r="25" spans="1:9" s="39" customFormat="1" ht="15.75" thickBot="1">
      <c r="A25" s="37" t="s">
        <v>154</v>
      </c>
      <c r="B25" s="482" t="s">
        <v>272</v>
      </c>
      <c r="C25" s="483"/>
      <c r="D25" s="483"/>
      <c r="E25" s="483"/>
      <c r="F25" s="484"/>
      <c r="G25" s="312"/>
      <c r="I25" s="284">
        <f>Рекапитулация!T12</f>
        <v>1390</v>
      </c>
    </row>
    <row r="26" spans="1:7" s="36" customFormat="1" ht="7.5" thickBot="1">
      <c r="A26" s="32"/>
      <c r="B26" s="74"/>
      <c r="C26" s="75"/>
      <c r="D26" s="76"/>
      <c r="E26" s="34"/>
      <c r="F26" s="33"/>
      <c r="G26" s="35"/>
    </row>
    <row r="27" spans="1:9" s="31" customFormat="1" ht="16.5" thickBot="1">
      <c r="A27" s="285" t="s">
        <v>156</v>
      </c>
      <c r="B27" s="471" t="s">
        <v>185</v>
      </c>
      <c r="C27" s="472"/>
      <c r="D27" s="472"/>
      <c r="E27" s="472"/>
      <c r="F27" s="473"/>
      <c r="G27" s="40">
        <f>G23+G25</f>
        <v>0</v>
      </c>
      <c r="I27" s="286">
        <v>27892.85</v>
      </c>
    </row>
    <row r="28" spans="1:7" s="293" customFormat="1" ht="7.5" thickBot="1">
      <c r="A28" s="288"/>
      <c r="B28" s="288"/>
      <c r="C28" s="289"/>
      <c r="D28" s="290"/>
      <c r="E28" s="302"/>
      <c r="F28" s="303"/>
      <c r="G28" s="35"/>
    </row>
    <row r="29" spans="1:7" s="295" customFormat="1" ht="15.75" thickBot="1">
      <c r="A29" s="294" t="s">
        <v>269</v>
      </c>
      <c r="B29" s="468" t="s">
        <v>155</v>
      </c>
      <c r="C29" s="469"/>
      <c r="D29" s="469"/>
      <c r="E29" s="469"/>
      <c r="F29" s="470"/>
      <c r="G29" s="38">
        <f>0.2*G27</f>
        <v>0</v>
      </c>
    </row>
    <row r="30" spans="1:7" s="293" customFormat="1" ht="7.5" thickBot="1">
      <c r="A30" s="288"/>
      <c r="B30" s="288"/>
      <c r="C30" s="289"/>
      <c r="D30" s="290"/>
      <c r="E30" s="302"/>
      <c r="F30" s="303"/>
      <c r="G30" s="35"/>
    </row>
    <row r="31" spans="1:7" s="31" customFormat="1" ht="16.5" thickBot="1">
      <c r="A31" s="285" t="s">
        <v>270</v>
      </c>
      <c r="B31" s="471" t="s">
        <v>186</v>
      </c>
      <c r="C31" s="472"/>
      <c r="D31" s="472"/>
      <c r="E31" s="472"/>
      <c r="F31" s="473"/>
      <c r="G31" s="40">
        <f>G27+G29</f>
        <v>0</v>
      </c>
    </row>
    <row r="32" spans="1:7" s="39" customFormat="1" ht="15">
      <c r="A32" s="41"/>
      <c r="B32" s="77"/>
      <c r="C32" s="78"/>
      <c r="D32" s="78"/>
      <c r="E32" s="43"/>
      <c r="F32" s="42"/>
      <c r="G32" s="44"/>
    </row>
    <row r="33" spans="1:10" s="51" customFormat="1" ht="15.75">
      <c r="A33" s="45"/>
      <c r="B33" s="88" t="s">
        <v>157</v>
      </c>
      <c r="C33" s="79" t="s">
        <v>158</v>
      </c>
      <c r="D33" s="80"/>
      <c r="E33" s="114"/>
      <c r="F33" s="114"/>
      <c r="G33" s="115"/>
      <c r="H33" s="49"/>
      <c r="I33" s="50"/>
      <c r="J33" s="49"/>
    </row>
    <row r="34" spans="1:10" s="57" customFormat="1" ht="15">
      <c r="A34" s="52"/>
      <c r="B34" s="52"/>
      <c r="C34" s="52"/>
      <c r="D34" s="52"/>
      <c r="E34" s="116"/>
      <c r="F34" s="116"/>
      <c r="G34" s="117"/>
      <c r="H34" s="55"/>
      <c r="I34" s="56"/>
      <c r="J34" s="55"/>
    </row>
    <row r="35" spans="1:10" s="57" customFormat="1" ht="15" customHeight="1">
      <c r="A35" s="52"/>
      <c r="B35" s="52"/>
      <c r="C35" s="52"/>
      <c r="D35" s="52"/>
      <c r="E35" s="116"/>
      <c r="F35" s="116"/>
      <c r="G35" s="117"/>
      <c r="H35" s="55"/>
      <c r="I35" s="56"/>
      <c r="J35" s="55"/>
    </row>
    <row r="36" spans="1:10" s="57" customFormat="1" ht="15">
      <c r="A36" s="52"/>
      <c r="B36" s="52"/>
      <c r="C36" s="52"/>
      <c r="D36" s="52"/>
      <c r="E36" s="116"/>
      <c r="F36" s="116"/>
      <c r="G36" s="117"/>
      <c r="H36" s="55"/>
      <c r="I36" s="56"/>
      <c r="J36" s="55"/>
    </row>
    <row r="37" spans="1:9" s="2" customFormat="1" ht="15">
      <c r="A37" s="58" t="s">
        <v>159</v>
      </c>
      <c r="B37" s="415"/>
      <c r="C37" s="81"/>
      <c r="D37" s="465" t="s">
        <v>160</v>
      </c>
      <c r="E37" s="465"/>
      <c r="F37" s="485"/>
      <c r="G37" s="485"/>
      <c r="I37" s="59"/>
    </row>
    <row r="38" spans="1:9" s="2" customFormat="1" ht="12.75">
      <c r="A38" s="60"/>
      <c r="B38" s="82"/>
      <c r="C38" s="60"/>
      <c r="D38" s="82"/>
      <c r="E38" s="61"/>
      <c r="F38" s="437"/>
      <c r="G38" s="419"/>
      <c r="I38" s="59"/>
    </row>
    <row r="39" spans="1:9" s="2" customFormat="1" ht="15">
      <c r="A39" s="60"/>
      <c r="B39" s="82"/>
      <c r="C39" s="83"/>
      <c r="D39" s="84"/>
      <c r="E39" s="61"/>
      <c r="F39" s="485"/>
      <c r="G39" s="485"/>
      <c r="I39" s="59"/>
    </row>
    <row r="40" spans="1:9" s="2" customFormat="1" ht="12.75">
      <c r="A40" s="60"/>
      <c r="B40" s="82"/>
      <c r="C40" s="60"/>
      <c r="D40" s="82"/>
      <c r="E40" s="119"/>
      <c r="F40" s="486" t="s">
        <v>161</v>
      </c>
      <c r="G40" s="486"/>
      <c r="I40" s="59"/>
    </row>
    <row r="41" spans="1:9" s="2" customFormat="1" ht="12.75">
      <c r="A41" s="60"/>
      <c r="B41" s="82"/>
      <c r="C41" s="60"/>
      <c r="D41" s="82"/>
      <c r="E41" s="119"/>
      <c r="F41" s="438"/>
      <c r="G41" s="439"/>
      <c r="I41" s="59"/>
    </row>
    <row r="42" spans="1:9" s="2" customFormat="1" ht="15">
      <c r="A42" s="60"/>
      <c r="B42" s="82"/>
      <c r="C42" s="83"/>
      <c r="D42" s="84"/>
      <c r="E42" s="61"/>
      <c r="F42" s="487"/>
      <c r="G42" s="487"/>
      <c r="I42" s="59"/>
    </row>
    <row r="43" spans="1:9" s="2" customFormat="1" ht="12.75">
      <c r="A43" s="60"/>
      <c r="B43" s="82"/>
      <c r="C43" s="60"/>
      <c r="D43" s="85"/>
      <c r="E43" s="120"/>
      <c r="F43" s="488" t="s">
        <v>162</v>
      </c>
      <c r="G43" s="488"/>
      <c r="I43" s="59"/>
    </row>
    <row r="44" spans="1:7" s="7" customFormat="1" ht="12.75">
      <c r="A44" s="4"/>
      <c r="B44" s="4"/>
      <c r="C44" s="5"/>
      <c r="D44" s="5"/>
      <c r="E44" s="108"/>
      <c r="F44" s="108"/>
      <c r="G44" s="12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40:F41 A33:D43 E33:E39 E42:E43" name="Range1"/>
  </protectedRanges>
  <mergeCells count="17">
    <mergeCell ref="F39:G39"/>
    <mergeCell ref="F40:G40"/>
    <mergeCell ref="F42:G42"/>
    <mergeCell ref="F43:G43"/>
    <mergeCell ref="B27:F27"/>
    <mergeCell ref="B29:F29"/>
    <mergeCell ref="B31:F31"/>
    <mergeCell ref="D37:E37"/>
    <mergeCell ref="F37:G37"/>
    <mergeCell ref="B23:F23"/>
    <mergeCell ref="B25:F25"/>
    <mergeCell ref="A1:B1"/>
    <mergeCell ref="C1:G1"/>
    <mergeCell ref="A2:B2"/>
    <mergeCell ref="C2:G2"/>
    <mergeCell ref="C3:G3"/>
    <mergeCell ref="A5:D5"/>
  </mergeCells>
  <printOptions horizontalCentered="1"/>
  <pageMargins left="0.5511811023622047" right="0.31496062992125984" top="1.15" bottom="0.7480314960629921" header="0.31496062992125984" footer="0.31496062992125984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E151"/>
  <sheetViews>
    <sheetView tabSelected="1" view="pageBreakPreview" zoomScale="110" zoomScaleSheetLayoutView="110" zoomScalePageLayoutView="0" workbookViewId="0" topLeftCell="A1">
      <pane ySplit="9" topLeftCell="A10" activePane="bottomLeft" state="frozen"/>
      <selection pane="topLeft" activeCell="A1" sqref="A1"/>
      <selection pane="bottomLeft" activeCell="C134" sqref="C134"/>
    </sheetView>
  </sheetViews>
  <sheetFormatPr defaultColWidth="7.8515625" defaultRowHeight="12.75"/>
  <cols>
    <col min="1" max="1" width="6.28125" style="352" customWidth="1"/>
    <col min="2" max="2" width="11.140625" style="353" customWidth="1"/>
    <col min="3" max="3" width="78.7109375" style="39" customWidth="1"/>
    <col min="4" max="4" width="6.7109375" style="39" customWidth="1"/>
    <col min="5" max="5" width="13.57421875" style="284" customWidth="1"/>
    <col min="6" max="16384" width="7.8515625" style="39" customWidth="1"/>
  </cols>
  <sheetData>
    <row r="2" spans="1:5" s="325" customFormat="1" ht="18.75">
      <c r="A2" s="492" t="s">
        <v>292</v>
      </c>
      <c r="B2" s="492"/>
      <c r="C2" s="492"/>
      <c r="D2" s="492"/>
      <c r="E2" s="492"/>
    </row>
    <row r="3" spans="1:5" s="325" customFormat="1" ht="15">
      <c r="A3" s="326"/>
      <c r="B3" s="327"/>
      <c r="C3" s="328"/>
      <c r="D3" s="328"/>
      <c r="E3" s="329"/>
    </row>
    <row r="4" spans="1:5" s="330" customFormat="1" ht="12.75">
      <c r="A4" s="493" t="s">
        <v>141</v>
      </c>
      <c r="B4" s="493"/>
      <c r="C4" s="494" t="s">
        <v>142</v>
      </c>
      <c r="D4" s="494"/>
      <c r="E4" s="494"/>
    </row>
    <row r="5" spans="1:5" s="330" customFormat="1" ht="12.75">
      <c r="A5" s="493" t="s">
        <v>143</v>
      </c>
      <c r="B5" s="493"/>
      <c r="C5" s="494" t="s">
        <v>188</v>
      </c>
      <c r="D5" s="494"/>
      <c r="E5" s="494"/>
    </row>
    <row r="6" spans="1:5" s="295" customFormat="1" ht="22.5" customHeight="1" thickBot="1">
      <c r="A6" s="331"/>
      <c r="B6" s="331"/>
      <c r="C6" s="331"/>
      <c r="D6" s="331"/>
      <c r="E6" s="331"/>
    </row>
    <row r="7" spans="1:5" s="325" customFormat="1" ht="16.5" thickBot="1" thickTop="1">
      <c r="A7" s="637" t="s">
        <v>145</v>
      </c>
      <c r="B7" s="332" t="s">
        <v>146</v>
      </c>
      <c r="C7" s="332" t="s">
        <v>147</v>
      </c>
      <c r="D7" s="332" t="s">
        <v>293</v>
      </c>
      <c r="E7" s="333" t="s">
        <v>149</v>
      </c>
    </row>
    <row r="8" spans="1:5" s="335" customFormat="1" ht="9.75" thickBot="1" thickTop="1">
      <c r="A8" s="334">
        <v>1</v>
      </c>
      <c r="B8" s="334">
        <v>2</v>
      </c>
      <c r="C8" s="334">
        <v>3</v>
      </c>
      <c r="D8" s="334">
        <v>4</v>
      </c>
      <c r="E8" s="334">
        <v>4</v>
      </c>
    </row>
    <row r="9" spans="1:5" s="636" customFormat="1" ht="7.5" thickTop="1">
      <c r="A9" s="631"/>
      <c r="B9" s="632"/>
      <c r="C9" s="633"/>
      <c r="D9" s="634"/>
      <c r="E9" s="635"/>
    </row>
    <row r="10" spans="1:5" s="143" customFormat="1" ht="12.75">
      <c r="A10" s="124" t="s">
        <v>172</v>
      </c>
      <c r="B10" s="436"/>
      <c r="C10" s="615" t="s">
        <v>136</v>
      </c>
      <c r="D10" s="124" t="s">
        <v>34</v>
      </c>
      <c r="E10" s="648"/>
    </row>
    <row r="11" spans="1:5" s="143" customFormat="1" ht="15">
      <c r="A11" s="124" t="s">
        <v>173</v>
      </c>
      <c r="B11" s="436"/>
      <c r="C11" s="610" t="s">
        <v>204</v>
      </c>
      <c r="D11" s="612" t="s">
        <v>403</v>
      </c>
      <c r="E11" s="648"/>
    </row>
    <row r="12" spans="1:5" s="143" customFormat="1" ht="12.75">
      <c r="A12" s="124" t="s">
        <v>174</v>
      </c>
      <c r="B12" s="614"/>
      <c r="C12" s="613" t="s">
        <v>73</v>
      </c>
      <c r="D12" s="208" t="s">
        <v>34</v>
      </c>
      <c r="E12" s="649"/>
    </row>
    <row r="13" spans="1:5" s="143" customFormat="1" ht="12.75">
      <c r="A13" s="124" t="s">
        <v>175</v>
      </c>
      <c r="B13" s="614"/>
      <c r="C13" s="613" t="s">
        <v>93</v>
      </c>
      <c r="D13" s="605" t="s">
        <v>34</v>
      </c>
      <c r="E13" s="650"/>
    </row>
    <row r="14" spans="1:5" s="143" customFormat="1" ht="12.75">
      <c r="A14" s="124" t="s">
        <v>176</v>
      </c>
      <c r="B14" s="614"/>
      <c r="C14" s="613" t="s">
        <v>391</v>
      </c>
      <c r="D14" s="605" t="s">
        <v>34</v>
      </c>
      <c r="E14" s="650"/>
    </row>
    <row r="15" spans="1:5" s="143" customFormat="1" ht="12.75">
      <c r="A15" s="124" t="s">
        <v>177</v>
      </c>
      <c r="B15" s="436"/>
      <c r="C15" s="615" t="s">
        <v>137</v>
      </c>
      <c r="D15" s="617" t="s">
        <v>34</v>
      </c>
      <c r="E15" s="648"/>
    </row>
    <row r="16" spans="1:5" s="143" customFormat="1" ht="12.75">
      <c r="A16" s="124" t="s">
        <v>178</v>
      </c>
      <c r="B16" s="614"/>
      <c r="C16" s="613" t="s">
        <v>77</v>
      </c>
      <c r="D16" s="605" t="s">
        <v>13</v>
      </c>
      <c r="E16" s="650"/>
    </row>
    <row r="17" spans="1:5" s="143" customFormat="1" ht="12.75">
      <c r="A17" s="124" t="s">
        <v>179</v>
      </c>
      <c r="B17" s="614"/>
      <c r="C17" s="613" t="s">
        <v>76</v>
      </c>
      <c r="D17" s="605" t="s">
        <v>13</v>
      </c>
      <c r="E17" s="650"/>
    </row>
    <row r="18" spans="1:5" s="143" customFormat="1" ht="12.75">
      <c r="A18" s="124" t="s">
        <v>180</v>
      </c>
      <c r="B18" s="614"/>
      <c r="C18" s="613" t="s">
        <v>56</v>
      </c>
      <c r="D18" s="605" t="s">
        <v>42</v>
      </c>
      <c r="E18" s="649"/>
    </row>
    <row r="19" spans="1:5" s="143" customFormat="1" ht="12.75">
      <c r="A19" s="124" t="s">
        <v>181</v>
      </c>
      <c r="B19" s="436"/>
      <c r="C19" s="615" t="s">
        <v>2</v>
      </c>
      <c r="D19" s="617" t="s">
        <v>140</v>
      </c>
      <c r="E19" s="648"/>
    </row>
    <row r="20" spans="1:5" s="143" customFormat="1" ht="12.75">
      <c r="A20" s="124" t="s">
        <v>182</v>
      </c>
      <c r="B20" s="614"/>
      <c r="C20" s="613" t="s">
        <v>75</v>
      </c>
      <c r="D20" s="605" t="s">
        <v>13</v>
      </c>
      <c r="E20" s="650"/>
    </row>
    <row r="21" spans="1:5" s="143" customFormat="1" ht="12.75">
      <c r="A21" s="124" t="s">
        <v>183</v>
      </c>
      <c r="B21" s="614"/>
      <c r="C21" s="613" t="s">
        <v>94</v>
      </c>
      <c r="D21" s="605" t="s">
        <v>13</v>
      </c>
      <c r="E21" s="650"/>
    </row>
    <row r="22" spans="1:5" s="143" customFormat="1" ht="12.75">
      <c r="A22" s="124" t="s">
        <v>184</v>
      </c>
      <c r="B22" s="614"/>
      <c r="C22" s="613" t="s">
        <v>72</v>
      </c>
      <c r="D22" s="605" t="s">
        <v>13</v>
      </c>
      <c r="E22" s="649"/>
    </row>
    <row r="23" spans="1:5" s="143" customFormat="1" ht="12.75">
      <c r="A23" s="124" t="s">
        <v>194</v>
      </c>
      <c r="B23" s="614"/>
      <c r="C23" s="613" t="s">
        <v>48</v>
      </c>
      <c r="D23" s="605" t="s">
        <v>13</v>
      </c>
      <c r="E23" s="649"/>
    </row>
    <row r="24" spans="1:5" s="143" customFormat="1" ht="12.75">
      <c r="A24" s="124" t="s">
        <v>195</v>
      </c>
      <c r="B24" s="614"/>
      <c r="C24" s="613" t="s">
        <v>40</v>
      </c>
      <c r="D24" s="605" t="s">
        <v>12</v>
      </c>
      <c r="E24" s="649"/>
    </row>
    <row r="25" spans="1:5" s="143" customFormat="1" ht="25.5">
      <c r="A25" s="124" t="s">
        <v>220</v>
      </c>
      <c r="B25" s="643"/>
      <c r="C25" s="616" t="s">
        <v>407</v>
      </c>
      <c r="D25" s="618" t="s">
        <v>15</v>
      </c>
      <c r="E25" s="651"/>
    </row>
    <row r="26" spans="1:5" s="143" customFormat="1" ht="25.5">
      <c r="A26" s="124" t="s">
        <v>221</v>
      </c>
      <c r="B26" s="614"/>
      <c r="C26" s="613" t="s">
        <v>224</v>
      </c>
      <c r="D26" s="208" t="s">
        <v>15</v>
      </c>
      <c r="E26" s="648"/>
    </row>
    <row r="27" spans="1:5" s="608" customFormat="1" ht="12.75">
      <c r="A27" s="124" t="s">
        <v>286</v>
      </c>
      <c r="B27" s="436"/>
      <c r="C27" s="615" t="s">
        <v>226</v>
      </c>
      <c r="D27" s="124" t="s">
        <v>15</v>
      </c>
      <c r="E27" s="648"/>
    </row>
    <row r="28" spans="1:5" s="608" customFormat="1" ht="12.75">
      <c r="A28" s="124" t="s">
        <v>294</v>
      </c>
      <c r="B28" s="436"/>
      <c r="C28" s="615" t="s">
        <v>227</v>
      </c>
      <c r="D28" s="124" t="s">
        <v>15</v>
      </c>
      <c r="E28" s="648"/>
    </row>
    <row r="29" spans="1:5" s="608" customFormat="1" ht="12.75">
      <c r="A29" s="124" t="s">
        <v>295</v>
      </c>
      <c r="B29" s="436"/>
      <c r="C29" s="610" t="s">
        <v>203</v>
      </c>
      <c r="D29" s="612" t="s">
        <v>14</v>
      </c>
      <c r="E29" s="648"/>
    </row>
    <row r="30" spans="1:5" s="608" customFormat="1" ht="12.75">
      <c r="A30" s="124" t="s">
        <v>296</v>
      </c>
      <c r="B30" s="614"/>
      <c r="C30" s="613" t="s">
        <v>263</v>
      </c>
      <c r="D30" s="208" t="s">
        <v>15</v>
      </c>
      <c r="E30" s="649"/>
    </row>
    <row r="31" spans="1:5" s="608" customFormat="1" ht="12.75">
      <c r="A31" s="124" t="s">
        <v>297</v>
      </c>
      <c r="B31" s="614"/>
      <c r="C31" s="613" t="s">
        <v>170</v>
      </c>
      <c r="D31" s="208" t="s">
        <v>12</v>
      </c>
      <c r="E31" s="648"/>
    </row>
    <row r="32" spans="1:5" s="157" customFormat="1" ht="12.75">
      <c r="A32" s="124" t="s">
        <v>298</v>
      </c>
      <c r="B32" s="436"/>
      <c r="C32" s="625" t="s">
        <v>207</v>
      </c>
      <c r="D32" s="611" t="s">
        <v>13</v>
      </c>
      <c r="E32" s="648"/>
    </row>
    <row r="33" spans="1:5" s="157" customFormat="1" ht="12.75">
      <c r="A33" s="622" t="s">
        <v>299</v>
      </c>
      <c r="B33" s="644"/>
      <c r="C33" s="625" t="s">
        <v>410</v>
      </c>
      <c r="D33" s="628" t="s">
        <v>13</v>
      </c>
      <c r="E33" s="652"/>
    </row>
    <row r="34" spans="1:5" s="157" customFormat="1" ht="12.75">
      <c r="A34" s="624"/>
      <c r="B34" s="645"/>
      <c r="C34" s="626" t="s">
        <v>412</v>
      </c>
      <c r="D34" s="629"/>
      <c r="E34" s="653"/>
    </row>
    <row r="35" spans="1:5" s="157" customFormat="1" ht="12.75">
      <c r="A35" s="624"/>
      <c r="B35" s="645"/>
      <c r="C35" s="626" t="s">
        <v>411</v>
      </c>
      <c r="D35" s="629"/>
      <c r="E35" s="653"/>
    </row>
    <row r="36" spans="1:5" s="157" customFormat="1" ht="12.75">
      <c r="A36" s="624"/>
      <c r="B36" s="645"/>
      <c r="C36" s="626" t="s">
        <v>413</v>
      </c>
      <c r="D36" s="629"/>
      <c r="E36" s="653"/>
    </row>
    <row r="37" spans="1:5" s="157" customFormat="1" ht="12.75">
      <c r="A37" s="624"/>
      <c r="B37" s="645"/>
      <c r="C37" s="626" t="s">
        <v>414</v>
      </c>
      <c r="D37" s="629"/>
      <c r="E37" s="653"/>
    </row>
    <row r="38" spans="1:5" s="157" customFormat="1" ht="12.75">
      <c r="A38" s="623"/>
      <c r="B38" s="646"/>
      <c r="C38" s="621" t="s">
        <v>415</v>
      </c>
      <c r="D38" s="630"/>
      <c r="E38" s="654"/>
    </row>
    <row r="39" spans="1:5" s="607" customFormat="1" ht="12.75">
      <c r="A39" s="124" t="s">
        <v>300</v>
      </c>
      <c r="B39" s="436"/>
      <c r="C39" s="627" t="s">
        <v>171</v>
      </c>
      <c r="D39" s="617" t="s">
        <v>12</v>
      </c>
      <c r="E39" s="648"/>
    </row>
    <row r="40" spans="1:5" s="607" customFormat="1" ht="12.75">
      <c r="A40" s="124" t="s">
        <v>301</v>
      </c>
      <c r="B40" s="614"/>
      <c r="C40" s="613" t="s">
        <v>171</v>
      </c>
      <c r="D40" s="605" t="s">
        <v>12</v>
      </c>
      <c r="E40" s="648"/>
    </row>
    <row r="41" spans="1:5" s="607" customFormat="1" ht="12.75">
      <c r="A41" s="124" t="s">
        <v>302</v>
      </c>
      <c r="B41" s="614"/>
      <c r="C41" s="613" t="s">
        <v>262</v>
      </c>
      <c r="D41" s="605" t="s">
        <v>13</v>
      </c>
      <c r="E41" s="649"/>
    </row>
    <row r="42" spans="1:5" s="157" customFormat="1" ht="15">
      <c r="A42" s="124" t="s">
        <v>303</v>
      </c>
      <c r="B42" s="436"/>
      <c r="C42" s="610" t="s">
        <v>205</v>
      </c>
      <c r="D42" s="611" t="s">
        <v>403</v>
      </c>
      <c r="E42" s="648"/>
    </row>
    <row r="43" spans="1:5" s="123" customFormat="1" ht="12.75">
      <c r="A43" s="124" t="s">
        <v>304</v>
      </c>
      <c r="B43" s="614"/>
      <c r="C43" s="613" t="s">
        <v>107</v>
      </c>
      <c r="D43" s="208" t="s">
        <v>13</v>
      </c>
      <c r="E43" s="650"/>
    </row>
    <row r="44" spans="1:5" s="123" customFormat="1" ht="12.75">
      <c r="A44" s="124" t="s">
        <v>305</v>
      </c>
      <c r="B44" s="614"/>
      <c r="C44" s="613" t="s">
        <v>107</v>
      </c>
      <c r="D44" s="208" t="s">
        <v>13</v>
      </c>
      <c r="E44" s="650"/>
    </row>
    <row r="45" spans="1:5" s="123" customFormat="1" ht="12.75">
      <c r="A45" s="124" t="s">
        <v>306</v>
      </c>
      <c r="B45" s="436"/>
      <c r="C45" s="615" t="s">
        <v>18</v>
      </c>
      <c r="D45" s="124" t="s">
        <v>34</v>
      </c>
      <c r="E45" s="648"/>
    </row>
    <row r="46" spans="1:5" s="123" customFormat="1" ht="12.75">
      <c r="A46" s="124" t="s">
        <v>307</v>
      </c>
      <c r="B46" s="614"/>
      <c r="C46" s="613" t="s">
        <v>114</v>
      </c>
      <c r="D46" s="208" t="s">
        <v>34</v>
      </c>
      <c r="E46" s="650"/>
    </row>
    <row r="47" spans="1:5" s="123" customFormat="1" ht="12.75">
      <c r="A47" s="124" t="s">
        <v>308</v>
      </c>
      <c r="B47" s="647"/>
      <c r="C47" s="615" t="s">
        <v>44</v>
      </c>
      <c r="D47" s="124" t="s">
        <v>34</v>
      </c>
      <c r="E47" s="648"/>
    </row>
    <row r="48" spans="1:5" s="157" customFormat="1" ht="12.75">
      <c r="A48" s="124" t="s">
        <v>309</v>
      </c>
      <c r="B48" s="436"/>
      <c r="C48" s="610" t="s">
        <v>206</v>
      </c>
      <c r="D48" s="612" t="s">
        <v>14</v>
      </c>
      <c r="E48" s="648"/>
    </row>
    <row r="49" spans="1:5" s="157" customFormat="1" ht="12.75">
      <c r="A49" s="124" t="s">
        <v>310</v>
      </c>
      <c r="B49" s="614"/>
      <c r="C49" s="613" t="s">
        <v>37</v>
      </c>
      <c r="D49" s="208" t="s">
        <v>34</v>
      </c>
      <c r="E49" s="650"/>
    </row>
    <row r="50" spans="1:5" s="157" customFormat="1" ht="12.75">
      <c r="A50" s="124" t="s">
        <v>311</v>
      </c>
      <c r="B50" s="614"/>
      <c r="C50" s="613" t="s">
        <v>69</v>
      </c>
      <c r="D50" s="208" t="s">
        <v>34</v>
      </c>
      <c r="E50" s="649"/>
    </row>
    <row r="51" spans="1:5" s="157" customFormat="1" ht="12.75">
      <c r="A51" s="124" t="s">
        <v>312</v>
      </c>
      <c r="B51" s="436"/>
      <c r="C51" s="615" t="s">
        <v>30</v>
      </c>
      <c r="D51" s="124" t="s">
        <v>34</v>
      </c>
      <c r="E51" s="648"/>
    </row>
    <row r="52" spans="1:5" s="157" customFormat="1" ht="12.75">
      <c r="A52" s="124" t="s">
        <v>313</v>
      </c>
      <c r="B52" s="436"/>
      <c r="C52" s="610" t="s">
        <v>210</v>
      </c>
      <c r="D52" s="612" t="s">
        <v>14</v>
      </c>
      <c r="E52" s="648"/>
    </row>
    <row r="53" spans="1:5" s="157" customFormat="1" ht="12.75">
      <c r="A53" s="124" t="s">
        <v>314</v>
      </c>
      <c r="B53" s="436"/>
      <c r="C53" s="615" t="s">
        <v>41</v>
      </c>
      <c r="D53" s="124" t="s">
        <v>34</v>
      </c>
      <c r="E53" s="648"/>
    </row>
    <row r="54" spans="1:5" s="157" customFormat="1" ht="12.75">
      <c r="A54" s="124" t="s">
        <v>315</v>
      </c>
      <c r="B54" s="436"/>
      <c r="C54" s="615" t="s">
        <v>133</v>
      </c>
      <c r="D54" s="124" t="s">
        <v>34</v>
      </c>
      <c r="E54" s="648"/>
    </row>
    <row r="55" spans="1:5" s="157" customFormat="1" ht="12.75">
      <c r="A55" s="124" t="s">
        <v>316</v>
      </c>
      <c r="B55" s="614"/>
      <c r="C55" s="613" t="s">
        <v>68</v>
      </c>
      <c r="D55" s="208" t="s">
        <v>34</v>
      </c>
      <c r="E55" s="649"/>
    </row>
    <row r="56" spans="1:5" s="157" customFormat="1" ht="12.75">
      <c r="A56" s="124" t="s">
        <v>317</v>
      </c>
      <c r="B56" s="614"/>
      <c r="C56" s="613" t="s">
        <v>38</v>
      </c>
      <c r="D56" s="208" t="s">
        <v>34</v>
      </c>
      <c r="E56" s="650"/>
    </row>
    <row r="57" spans="1:5" s="157" customFormat="1" ht="12.75">
      <c r="A57" s="124" t="s">
        <v>318</v>
      </c>
      <c r="B57" s="614"/>
      <c r="C57" s="613" t="s">
        <v>90</v>
      </c>
      <c r="D57" s="208" t="s">
        <v>34</v>
      </c>
      <c r="E57" s="650"/>
    </row>
    <row r="58" spans="1:5" s="157" customFormat="1" ht="12.75">
      <c r="A58" s="124" t="s">
        <v>319</v>
      </c>
      <c r="B58" s="436"/>
      <c r="C58" s="615" t="s">
        <v>132</v>
      </c>
      <c r="D58" s="124" t="s">
        <v>34</v>
      </c>
      <c r="E58" s="648"/>
    </row>
    <row r="59" spans="1:5" s="157" customFormat="1" ht="12.75">
      <c r="A59" s="124" t="s">
        <v>320</v>
      </c>
      <c r="B59" s="614"/>
      <c r="C59" s="613" t="s">
        <v>113</v>
      </c>
      <c r="D59" s="208" t="s">
        <v>34</v>
      </c>
      <c r="E59" s="650"/>
    </row>
    <row r="60" spans="1:5" s="157" customFormat="1" ht="12.75">
      <c r="A60" s="124" t="s">
        <v>321</v>
      </c>
      <c r="B60" s="436"/>
      <c r="C60" s="615" t="s">
        <v>131</v>
      </c>
      <c r="D60" s="124" t="s">
        <v>34</v>
      </c>
      <c r="E60" s="648"/>
    </row>
    <row r="61" spans="1:5" s="157" customFormat="1" ht="12.75">
      <c r="A61" s="124" t="s">
        <v>322</v>
      </c>
      <c r="B61" s="614"/>
      <c r="C61" s="613" t="s">
        <v>399</v>
      </c>
      <c r="D61" s="208" t="s">
        <v>34</v>
      </c>
      <c r="E61" s="650"/>
    </row>
    <row r="62" spans="1:5" s="157" customFormat="1" ht="12.75">
      <c r="A62" s="124" t="s">
        <v>323</v>
      </c>
      <c r="B62" s="436"/>
      <c r="C62" s="615" t="s">
        <v>49</v>
      </c>
      <c r="D62" s="124" t="s">
        <v>34</v>
      </c>
      <c r="E62" s="648"/>
    </row>
    <row r="63" spans="1:5" s="157" customFormat="1" ht="12.75">
      <c r="A63" s="124" t="s">
        <v>324</v>
      </c>
      <c r="B63" s="614"/>
      <c r="C63" s="613" t="s">
        <v>50</v>
      </c>
      <c r="D63" s="208" t="s">
        <v>34</v>
      </c>
      <c r="E63" s="649"/>
    </row>
    <row r="64" spans="1:5" s="157" customFormat="1" ht="12.75">
      <c r="A64" s="124" t="s">
        <v>325</v>
      </c>
      <c r="B64" s="436"/>
      <c r="C64" s="615" t="s">
        <v>71</v>
      </c>
      <c r="D64" s="124" t="s">
        <v>34</v>
      </c>
      <c r="E64" s="648"/>
    </row>
    <row r="65" spans="1:5" s="607" customFormat="1" ht="12.75">
      <c r="A65" s="124" t="s">
        <v>326</v>
      </c>
      <c r="B65" s="436"/>
      <c r="C65" s="615" t="s">
        <v>51</v>
      </c>
      <c r="D65" s="124" t="s">
        <v>34</v>
      </c>
      <c r="E65" s="648"/>
    </row>
    <row r="66" spans="1:5" s="157" customFormat="1" ht="12.75">
      <c r="A66" s="124" t="s">
        <v>327</v>
      </c>
      <c r="B66" s="614"/>
      <c r="C66" s="613" t="s">
        <v>394</v>
      </c>
      <c r="D66" s="208" t="s">
        <v>34</v>
      </c>
      <c r="E66" s="650"/>
    </row>
    <row r="67" spans="1:5" s="157" customFormat="1" ht="12.75">
      <c r="A67" s="124" t="s">
        <v>328</v>
      </c>
      <c r="B67" s="436"/>
      <c r="C67" s="615" t="s">
        <v>46</v>
      </c>
      <c r="D67" s="124" t="s">
        <v>14</v>
      </c>
      <c r="E67" s="648"/>
    </row>
    <row r="68" spans="1:5" s="157" customFormat="1" ht="12.75">
      <c r="A68" s="124" t="s">
        <v>329</v>
      </c>
      <c r="B68" s="436"/>
      <c r="C68" s="615" t="s">
        <v>404</v>
      </c>
      <c r="D68" s="124" t="s">
        <v>264</v>
      </c>
      <c r="E68" s="648"/>
    </row>
    <row r="69" spans="1:5" s="157" customFormat="1" ht="12.75">
      <c r="A69" s="124" t="s">
        <v>330</v>
      </c>
      <c r="B69" s="614"/>
      <c r="C69" s="613" t="s">
        <v>10</v>
      </c>
      <c r="D69" s="208" t="s">
        <v>33</v>
      </c>
      <c r="E69" s="650"/>
    </row>
    <row r="70" spans="1:5" s="157" customFormat="1" ht="12.75">
      <c r="A70" s="124" t="s">
        <v>331</v>
      </c>
      <c r="B70" s="614"/>
      <c r="C70" s="613" t="s">
        <v>396</v>
      </c>
      <c r="D70" s="208" t="s">
        <v>13</v>
      </c>
      <c r="E70" s="650"/>
    </row>
    <row r="71" spans="1:5" s="607" customFormat="1" ht="12.75">
      <c r="A71" s="124" t="s">
        <v>332</v>
      </c>
      <c r="B71" s="614"/>
      <c r="C71" s="613" t="s">
        <v>397</v>
      </c>
      <c r="D71" s="208" t="s">
        <v>13</v>
      </c>
      <c r="E71" s="650"/>
    </row>
    <row r="72" spans="1:5" s="157" customFormat="1" ht="12.75">
      <c r="A72" s="124" t="s">
        <v>333</v>
      </c>
      <c r="B72" s="614"/>
      <c r="C72" s="613" t="s">
        <v>389</v>
      </c>
      <c r="D72" s="208" t="s">
        <v>13</v>
      </c>
      <c r="E72" s="650"/>
    </row>
    <row r="73" spans="1:5" s="157" customFormat="1" ht="12.75">
      <c r="A73" s="124" t="s">
        <v>334</v>
      </c>
      <c r="B73" s="614"/>
      <c r="C73" s="613" t="s">
        <v>388</v>
      </c>
      <c r="D73" s="208" t="s">
        <v>13</v>
      </c>
      <c r="E73" s="650"/>
    </row>
    <row r="74" spans="1:5" s="157" customFormat="1" ht="12.75">
      <c r="A74" s="124" t="s">
        <v>335</v>
      </c>
      <c r="B74" s="614"/>
      <c r="C74" s="613" t="s">
        <v>405</v>
      </c>
      <c r="D74" s="208" t="s">
        <v>13</v>
      </c>
      <c r="E74" s="650"/>
    </row>
    <row r="75" spans="1:5" s="157" customFormat="1" ht="12.75">
      <c r="A75" s="124" t="s">
        <v>336</v>
      </c>
      <c r="B75" s="614"/>
      <c r="C75" s="613" t="s">
        <v>400</v>
      </c>
      <c r="D75" s="208" t="s">
        <v>13</v>
      </c>
      <c r="E75" s="650"/>
    </row>
    <row r="76" spans="1:5" s="157" customFormat="1" ht="12.75">
      <c r="A76" s="124" t="s">
        <v>337</v>
      </c>
      <c r="B76" s="614"/>
      <c r="C76" s="613" t="s">
        <v>401</v>
      </c>
      <c r="D76" s="208" t="s">
        <v>13</v>
      </c>
      <c r="E76" s="650"/>
    </row>
    <row r="77" spans="1:5" s="157" customFormat="1" ht="12.75">
      <c r="A77" s="124" t="s">
        <v>338</v>
      </c>
      <c r="B77" s="614"/>
      <c r="C77" s="613" t="s">
        <v>402</v>
      </c>
      <c r="D77" s="208" t="s">
        <v>13</v>
      </c>
      <c r="E77" s="650"/>
    </row>
    <row r="78" spans="1:5" s="157" customFormat="1" ht="12.75">
      <c r="A78" s="124" t="s">
        <v>339</v>
      </c>
      <c r="B78" s="614"/>
      <c r="C78" s="613" t="s">
        <v>390</v>
      </c>
      <c r="D78" s="208" t="s">
        <v>33</v>
      </c>
      <c r="E78" s="650"/>
    </row>
    <row r="79" spans="1:5" s="157" customFormat="1" ht="12.75">
      <c r="A79" s="124" t="s">
        <v>340</v>
      </c>
      <c r="B79" s="614"/>
      <c r="C79" s="613" t="s">
        <v>398</v>
      </c>
      <c r="D79" s="208" t="s">
        <v>33</v>
      </c>
      <c r="E79" s="650"/>
    </row>
    <row r="80" spans="1:5" s="157" customFormat="1" ht="12.75">
      <c r="A80" s="124" t="s">
        <v>341</v>
      </c>
      <c r="B80" s="614"/>
      <c r="C80" s="613" t="s">
        <v>393</v>
      </c>
      <c r="D80" s="208" t="s">
        <v>33</v>
      </c>
      <c r="E80" s="650"/>
    </row>
    <row r="81" spans="1:5" s="157" customFormat="1" ht="15">
      <c r="A81" s="124" t="s">
        <v>342</v>
      </c>
      <c r="B81" s="436"/>
      <c r="C81" s="613" t="s">
        <v>202</v>
      </c>
      <c r="D81" s="612" t="s">
        <v>406</v>
      </c>
      <c r="E81" s="648"/>
    </row>
    <row r="82" spans="1:5" s="157" customFormat="1" ht="15">
      <c r="A82" s="124" t="s">
        <v>343</v>
      </c>
      <c r="B82" s="436"/>
      <c r="C82" s="610" t="s">
        <v>209</v>
      </c>
      <c r="D82" s="612" t="s">
        <v>403</v>
      </c>
      <c r="E82" s="648"/>
    </row>
    <row r="83" spans="1:5" s="157" customFormat="1" ht="12.75">
      <c r="A83" s="124" t="s">
        <v>344</v>
      </c>
      <c r="B83" s="614"/>
      <c r="C83" s="613" t="s">
        <v>83</v>
      </c>
      <c r="D83" s="208" t="s">
        <v>13</v>
      </c>
      <c r="E83" s="650"/>
    </row>
    <row r="84" spans="1:5" s="157" customFormat="1" ht="12.75">
      <c r="A84" s="124" t="s">
        <v>345</v>
      </c>
      <c r="B84" s="614"/>
      <c r="C84" s="613" t="s">
        <v>84</v>
      </c>
      <c r="D84" s="208" t="s">
        <v>13</v>
      </c>
      <c r="E84" s="650"/>
    </row>
    <row r="85" spans="1:5" s="157" customFormat="1" ht="12.75">
      <c r="A85" s="124" t="s">
        <v>346</v>
      </c>
      <c r="B85" s="614"/>
      <c r="C85" s="613" t="s">
        <v>87</v>
      </c>
      <c r="D85" s="208" t="s">
        <v>13</v>
      </c>
      <c r="E85" s="650"/>
    </row>
    <row r="86" spans="1:5" s="157" customFormat="1" ht="15">
      <c r="A86" s="124" t="s">
        <v>347</v>
      </c>
      <c r="B86" s="436"/>
      <c r="C86" s="610" t="s">
        <v>201</v>
      </c>
      <c r="D86" s="612" t="s">
        <v>403</v>
      </c>
      <c r="E86" s="648"/>
    </row>
    <row r="87" spans="1:5" s="157" customFormat="1" ht="12.75">
      <c r="A87" s="124" t="s">
        <v>348</v>
      </c>
      <c r="B87" s="614"/>
      <c r="C87" s="613" t="s">
        <v>52</v>
      </c>
      <c r="D87" s="208" t="s">
        <v>34</v>
      </c>
      <c r="E87" s="650"/>
    </row>
    <row r="88" spans="1:5" s="157" customFormat="1" ht="12.75">
      <c r="A88" s="124" t="s">
        <v>349</v>
      </c>
      <c r="B88" s="436"/>
      <c r="C88" s="615" t="s">
        <v>135</v>
      </c>
      <c r="D88" s="124" t="s">
        <v>34</v>
      </c>
      <c r="E88" s="648"/>
    </row>
    <row r="89" spans="1:5" s="157" customFormat="1" ht="12.75">
      <c r="A89" s="124" t="s">
        <v>350</v>
      </c>
      <c r="B89" s="436"/>
      <c r="C89" s="615" t="s">
        <v>118</v>
      </c>
      <c r="D89" s="124" t="s">
        <v>34</v>
      </c>
      <c r="E89" s="648"/>
    </row>
    <row r="90" spans="1:5" s="157" customFormat="1" ht="12.75">
      <c r="A90" s="124" t="s">
        <v>351</v>
      </c>
      <c r="B90" s="436"/>
      <c r="C90" s="615" t="s">
        <v>134</v>
      </c>
      <c r="D90" s="124" t="s">
        <v>34</v>
      </c>
      <c r="E90" s="648"/>
    </row>
    <row r="91" spans="1:5" s="157" customFormat="1" ht="12.75">
      <c r="A91" s="124" t="s">
        <v>352</v>
      </c>
      <c r="B91" s="436"/>
      <c r="C91" s="613" t="s">
        <v>219</v>
      </c>
      <c r="D91" s="612" t="s">
        <v>208</v>
      </c>
      <c r="E91" s="648"/>
    </row>
    <row r="92" spans="1:5" s="157" customFormat="1" ht="12.75">
      <c r="A92" s="124" t="s">
        <v>353</v>
      </c>
      <c r="B92" s="436"/>
      <c r="C92" s="615" t="s">
        <v>32</v>
      </c>
      <c r="D92" s="124" t="s">
        <v>13</v>
      </c>
      <c r="E92" s="648"/>
    </row>
    <row r="93" spans="1:5" s="157" customFormat="1" ht="12.75">
      <c r="A93" s="124" t="s">
        <v>354</v>
      </c>
      <c r="B93" s="614"/>
      <c r="C93" s="613" t="s">
        <v>3</v>
      </c>
      <c r="D93" s="208" t="s">
        <v>13</v>
      </c>
      <c r="E93" s="649"/>
    </row>
    <row r="94" spans="1:5" s="157" customFormat="1" ht="12.75">
      <c r="A94" s="124" t="s">
        <v>355</v>
      </c>
      <c r="B94" s="436"/>
      <c r="C94" s="615" t="s">
        <v>70</v>
      </c>
      <c r="D94" s="124" t="s">
        <v>13</v>
      </c>
      <c r="E94" s="648"/>
    </row>
    <row r="95" spans="1:5" s="157" customFormat="1" ht="12.75">
      <c r="A95" s="124" t="s">
        <v>356</v>
      </c>
      <c r="B95" s="436"/>
      <c r="C95" s="615" t="s">
        <v>105</v>
      </c>
      <c r="D95" s="124" t="s">
        <v>13</v>
      </c>
      <c r="E95" s="648"/>
    </row>
    <row r="96" spans="1:5" s="157" customFormat="1" ht="12.75">
      <c r="A96" s="124" t="s">
        <v>357</v>
      </c>
      <c r="B96" s="614"/>
      <c r="C96" s="613" t="s">
        <v>392</v>
      </c>
      <c r="D96" s="208" t="s">
        <v>34</v>
      </c>
      <c r="E96" s="650"/>
    </row>
    <row r="97" spans="1:5" s="157" customFormat="1" ht="12.75">
      <c r="A97" s="124" t="s">
        <v>358</v>
      </c>
      <c r="B97" s="614"/>
      <c r="C97" s="613" t="s">
        <v>91</v>
      </c>
      <c r="D97" s="208" t="s">
        <v>34</v>
      </c>
      <c r="E97" s="650"/>
    </row>
    <row r="98" spans="1:5" s="157" customFormat="1" ht="12.75">
      <c r="A98" s="124" t="s">
        <v>359</v>
      </c>
      <c r="B98" s="436"/>
      <c r="C98" s="615" t="s">
        <v>47</v>
      </c>
      <c r="D98" s="124" t="s">
        <v>45</v>
      </c>
      <c r="E98" s="648"/>
    </row>
    <row r="99" spans="1:5" s="157" customFormat="1" ht="12.75">
      <c r="A99" s="124" t="s">
        <v>360</v>
      </c>
      <c r="B99" s="436"/>
      <c r="C99" s="615" t="s">
        <v>21</v>
      </c>
      <c r="D99" s="124" t="s">
        <v>0</v>
      </c>
      <c r="E99" s="648"/>
    </row>
    <row r="100" spans="1:5" s="157" customFormat="1" ht="12.75">
      <c r="A100" s="124" t="s">
        <v>361</v>
      </c>
      <c r="B100" s="436"/>
      <c r="C100" s="615" t="s">
        <v>53</v>
      </c>
      <c r="D100" s="124" t="s">
        <v>0</v>
      </c>
      <c r="E100" s="648"/>
    </row>
    <row r="101" spans="1:5" s="157" customFormat="1" ht="12.75">
      <c r="A101" s="124" t="s">
        <v>362</v>
      </c>
      <c r="B101" s="647"/>
      <c r="C101" s="615" t="s">
        <v>67</v>
      </c>
      <c r="D101" s="124" t="s">
        <v>34</v>
      </c>
      <c r="E101" s="648"/>
    </row>
    <row r="102" spans="1:5" s="157" customFormat="1" ht="12.75">
      <c r="A102" s="124" t="s">
        <v>363</v>
      </c>
      <c r="B102" s="614"/>
      <c r="C102" s="613" t="s">
        <v>101</v>
      </c>
      <c r="D102" s="208" t="s">
        <v>13</v>
      </c>
      <c r="E102" s="650"/>
    </row>
    <row r="103" spans="1:5" s="157" customFormat="1" ht="12.75">
      <c r="A103" s="124" t="s">
        <v>364</v>
      </c>
      <c r="B103" s="614"/>
      <c r="C103" s="613" t="s">
        <v>102</v>
      </c>
      <c r="D103" s="208" t="s">
        <v>13</v>
      </c>
      <c r="E103" s="650"/>
    </row>
    <row r="104" spans="1:5" s="157" customFormat="1" ht="12.75">
      <c r="A104" s="124" t="s">
        <v>365</v>
      </c>
      <c r="B104" s="614"/>
      <c r="C104" s="613" t="s">
        <v>115</v>
      </c>
      <c r="D104" s="208" t="s">
        <v>34</v>
      </c>
      <c r="E104" s="650"/>
    </row>
    <row r="105" spans="1:5" s="157" customFormat="1" ht="12.75">
      <c r="A105" s="124" t="s">
        <v>366</v>
      </c>
      <c r="B105" s="614"/>
      <c r="C105" s="613" t="s">
        <v>92</v>
      </c>
      <c r="D105" s="208" t="s">
        <v>34</v>
      </c>
      <c r="E105" s="650"/>
    </row>
    <row r="106" spans="1:5" s="157" customFormat="1" ht="12.75">
      <c r="A106" s="124" t="s">
        <v>367</v>
      </c>
      <c r="B106" s="436"/>
      <c r="C106" s="615" t="s">
        <v>27</v>
      </c>
      <c r="D106" s="124" t="s">
        <v>33</v>
      </c>
      <c r="E106" s="648"/>
    </row>
    <row r="107" spans="1:5" s="157" customFormat="1" ht="12.75">
      <c r="A107" s="124" t="s">
        <v>368</v>
      </c>
      <c r="B107" s="647"/>
      <c r="C107" s="615" t="s">
        <v>43</v>
      </c>
      <c r="D107" s="124" t="s">
        <v>34</v>
      </c>
      <c r="E107" s="648"/>
    </row>
    <row r="108" spans="1:5" s="157" customFormat="1" ht="12.75">
      <c r="A108" s="124" t="s">
        <v>369</v>
      </c>
      <c r="B108" s="614"/>
      <c r="C108" s="613" t="s">
        <v>96</v>
      </c>
      <c r="D108" s="208" t="s">
        <v>13</v>
      </c>
      <c r="E108" s="650"/>
    </row>
    <row r="109" spans="1:5" s="157" customFormat="1" ht="12.75">
      <c r="A109" s="124" t="s">
        <v>370</v>
      </c>
      <c r="B109" s="614"/>
      <c r="C109" s="613" t="s">
        <v>97</v>
      </c>
      <c r="D109" s="208" t="s">
        <v>13</v>
      </c>
      <c r="E109" s="650"/>
    </row>
    <row r="110" spans="1:5" s="157" customFormat="1" ht="12.75">
      <c r="A110" s="124" t="s">
        <v>371</v>
      </c>
      <c r="B110" s="614"/>
      <c r="C110" s="613" t="s">
        <v>74</v>
      </c>
      <c r="D110" s="208" t="s">
        <v>13</v>
      </c>
      <c r="E110" s="650"/>
    </row>
    <row r="111" spans="1:5" s="157" customFormat="1" ht="12.75">
      <c r="A111" s="124" t="s">
        <v>372</v>
      </c>
      <c r="B111" s="614"/>
      <c r="C111" s="613" t="s">
        <v>80</v>
      </c>
      <c r="D111" s="208" t="s">
        <v>79</v>
      </c>
      <c r="E111" s="650"/>
    </row>
    <row r="112" spans="1:5" s="157" customFormat="1" ht="12.75">
      <c r="A112" s="124" t="s">
        <v>373</v>
      </c>
      <c r="B112" s="614"/>
      <c r="C112" s="613" t="s">
        <v>78</v>
      </c>
      <c r="D112" s="208" t="s">
        <v>79</v>
      </c>
      <c r="E112" s="650"/>
    </row>
    <row r="113" spans="1:5" s="157" customFormat="1" ht="12.75">
      <c r="A113" s="124" t="s">
        <v>374</v>
      </c>
      <c r="B113" s="614"/>
      <c r="C113" s="613" t="s">
        <v>100</v>
      </c>
      <c r="D113" s="208" t="s">
        <v>13</v>
      </c>
      <c r="E113" s="650"/>
    </row>
    <row r="114" spans="1:5" s="157" customFormat="1" ht="12.75">
      <c r="A114" s="124" t="s">
        <v>375</v>
      </c>
      <c r="B114" s="614"/>
      <c r="C114" s="613" t="s">
        <v>106</v>
      </c>
      <c r="D114" s="208" t="s">
        <v>79</v>
      </c>
      <c r="E114" s="650"/>
    </row>
    <row r="115" spans="1:5" s="157" customFormat="1" ht="12.75">
      <c r="A115" s="124" t="s">
        <v>376</v>
      </c>
      <c r="B115" s="614"/>
      <c r="C115" s="613" t="s">
        <v>85</v>
      </c>
      <c r="D115" s="208" t="s">
        <v>13</v>
      </c>
      <c r="E115" s="650"/>
    </row>
    <row r="116" spans="1:5" s="157" customFormat="1" ht="12.75">
      <c r="A116" s="124" t="s">
        <v>377</v>
      </c>
      <c r="B116" s="614"/>
      <c r="C116" s="613" t="s">
        <v>54</v>
      </c>
      <c r="D116" s="208" t="s">
        <v>13</v>
      </c>
      <c r="E116" s="650"/>
    </row>
    <row r="117" spans="1:5" s="157" customFormat="1" ht="12.75">
      <c r="A117" s="124" t="s">
        <v>378</v>
      </c>
      <c r="B117" s="614"/>
      <c r="C117" s="613" t="s">
        <v>109</v>
      </c>
      <c r="D117" s="208" t="s">
        <v>34</v>
      </c>
      <c r="E117" s="650"/>
    </row>
    <row r="118" spans="1:5" s="157" customFormat="1" ht="12.75">
      <c r="A118" s="124" t="s">
        <v>379</v>
      </c>
      <c r="B118" s="436"/>
      <c r="C118" s="615" t="s">
        <v>31</v>
      </c>
      <c r="D118" s="124" t="s">
        <v>12</v>
      </c>
      <c r="E118" s="648"/>
    </row>
    <row r="119" spans="1:5" s="157" customFormat="1" ht="12.75">
      <c r="A119" s="124" t="s">
        <v>380</v>
      </c>
      <c r="B119" s="614"/>
      <c r="C119" s="613" t="s">
        <v>98</v>
      </c>
      <c r="D119" s="208" t="s">
        <v>13</v>
      </c>
      <c r="E119" s="650"/>
    </row>
    <row r="120" spans="1:5" s="157" customFormat="1" ht="12.75">
      <c r="A120" s="124" t="s">
        <v>381</v>
      </c>
      <c r="B120" s="614"/>
      <c r="C120" s="613" t="s">
        <v>99</v>
      </c>
      <c r="D120" s="208" t="s">
        <v>13</v>
      </c>
      <c r="E120" s="650"/>
    </row>
    <row r="121" spans="1:5" s="157" customFormat="1" ht="12.75">
      <c r="A121" s="124" t="s">
        <v>382</v>
      </c>
      <c r="B121" s="614"/>
      <c r="C121" s="613" t="s">
        <v>108</v>
      </c>
      <c r="D121" s="208" t="s">
        <v>13</v>
      </c>
      <c r="E121" s="650"/>
    </row>
    <row r="122" spans="1:5" s="157" customFormat="1" ht="12.75">
      <c r="A122" s="124" t="s">
        <v>383</v>
      </c>
      <c r="B122" s="436"/>
      <c r="C122" s="615" t="s">
        <v>23</v>
      </c>
      <c r="D122" s="124" t="s">
        <v>34</v>
      </c>
      <c r="E122" s="648"/>
    </row>
    <row r="123" spans="1:5" s="157" customFormat="1" ht="12.75">
      <c r="A123" s="124" t="s">
        <v>384</v>
      </c>
      <c r="B123" s="614"/>
      <c r="C123" s="613" t="s">
        <v>291</v>
      </c>
      <c r="D123" s="208" t="s">
        <v>29</v>
      </c>
      <c r="E123" s="648"/>
    </row>
    <row r="124" spans="1:5" s="157" customFormat="1" ht="12.75">
      <c r="A124" s="124" t="s">
        <v>385</v>
      </c>
      <c r="B124" s="614"/>
      <c r="C124" s="613" t="s">
        <v>290</v>
      </c>
      <c r="D124" s="208" t="s">
        <v>29</v>
      </c>
      <c r="E124" s="648"/>
    </row>
    <row r="125" spans="1:5" s="641" customFormat="1" ht="6.75">
      <c r="A125" s="638"/>
      <c r="B125" s="638"/>
      <c r="C125" s="639"/>
      <c r="D125" s="638"/>
      <c r="E125" s="640"/>
    </row>
    <row r="126" spans="1:5" s="157" customFormat="1" ht="12.75">
      <c r="A126" s="208" t="s">
        <v>172</v>
      </c>
      <c r="B126" s="606" t="s">
        <v>123</v>
      </c>
      <c r="C126" s="613" t="s">
        <v>387</v>
      </c>
      <c r="D126" s="642" t="s">
        <v>13</v>
      </c>
      <c r="E126" s="620"/>
    </row>
    <row r="127" spans="1:5" s="157" customFormat="1" ht="12.75">
      <c r="A127" s="208" t="s">
        <v>173</v>
      </c>
      <c r="B127" s="606" t="s">
        <v>119</v>
      </c>
      <c r="C127" s="613" t="s">
        <v>197</v>
      </c>
      <c r="D127" s="642" t="s">
        <v>13</v>
      </c>
      <c r="E127" s="619"/>
    </row>
    <row r="128" spans="1:5" s="157" customFormat="1" ht="12.75">
      <c r="A128" s="208" t="s">
        <v>174</v>
      </c>
      <c r="B128" s="606" t="s">
        <v>121</v>
      </c>
      <c r="C128" s="613" t="s">
        <v>198</v>
      </c>
      <c r="D128" s="642" t="s">
        <v>13</v>
      </c>
      <c r="E128" s="619"/>
    </row>
    <row r="129" spans="1:5" s="157" customFormat="1" ht="12.75">
      <c r="A129" s="208" t="s">
        <v>175</v>
      </c>
      <c r="B129" s="606" t="s">
        <v>61</v>
      </c>
      <c r="C129" s="613" t="s">
        <v>199</v>
      </c>
      <c r="D129" s="642" t="s">
        <v>13</v>
      </c>
      <c r="E129" s="619"/>
    </row>
    <row r="130" spans="1:5" s="607" customFormat="1" ht="12.75">
      <c r="A130" s="208" t="s">
        <v>176</v>
      </c>
      <c r="B130" s="606" t="s">
        <v>124</v>
      </c>
      <c r="C130" s="613" t="s">
        <v>200</v>
      </c>
      <c r="D130" s="642" t="s">
        <v>13</v>
      </c>
      <c r="E130" s="619"/>
    </row>
    <row r="131" spans="1:5" s="143" customFormat="1" ht="12.75">
      <c r="A131" s="208" t="s">
        <v>177</v>
      </c>
      <c r="B131" s="314" t="s">
        <v>63</v>
      </c>
      <c r="C131" s="615" t="s">
        <v>163</v>
      </c>
      <c r="D131" s="642" t="s">
        <v>13</v>
      </c>
      <c r="E131" s="619"/>
    </row>
    <row r="132" spans="1:5" s="607" customFormat="1" ht="12.75">
      <c r="A132" s="208" t="s">
        <v>178</v>
      </c>
      <c r="B132" s="314" t="s">
        <v>64</v>
      </c>
      <c r="C132" s="615" t="s">
        <v>164</v>
      </c>
      <c r="D132" s="642" t="s">
        <v>13</v>
      </c>
      <c r="E132" s="619"/>
    </row>
    <row r="133" spans="1:5" s="607" customFormat="1" ht="12.75">
      <c r="A133" s="208" t="s">
        <v>179</v>
      </c>
      <c r="B133" s="314" t="s">
        <v>126</v>
      </c>
      <c r="C133" s="615" t="s">
        <v>165</v>
      </c>
      <c r="D133" s="642" t="s">
        <v>13</v>
      </c>
      <c r="E133" s="619"/>
    </row>
    <row r="134" spans="1:5" s="607" customFormat="1" ht="12.75">
      <c r="A134" s="208" t="s">
        <v>180</v>
      </c>
      <c r="B134" s="314" t="s">
        <v>408</v>
      </c>
      <c r="C134" s="615" t="s">
        <v>409</v>
      </c>
      <c r="D134" s="642" t="s">
        <v>13</v>
      </c>
      <c r="E134" s="619"/>
    </row>
    <row r="135" spans="1:5" s="157" customFormat="1" ht="12.75">
      <c r="A135" s="208" t="s">
        <v>181</v>
      </c>
      <c r="B135" s="314" t="s">
        <v>62</v>
      </c>
      <c r="C135" s="615" t="s">
        <v>166</v>
      </c>
      <c r="D135" s="642" t="s">
        <v>13</v>
      </c>
      <c r="E135" s="619"/>
    </row>
    <row r="136" spans="1:5" s="157" customFormat="1" ht="12.75">
      <c r="A136" s="208" t="s">
        <v>182</v>
      </c>
      <c r="B136" s="314" t="s">
        <v>127</v>
      </c>
      <c r="C136" s="615" t="s">
        <v>167</v>
      </c>
      <c r="D136" s="642" t="s">
        <v>13</v>
      </c>
      <c r="E136" s="619"/>
    </row>
    <row r="137" spans="1:5" s="143" customFormat="1" ht="12.75">
      <c r="A137" s="208" t="s">
        <v>183</v>
      </c>
      <c r="B137" s="314" t="s">
        <v>128</v>
      </c>
      <c r="C137" s="615" t="s">
        <v>168</v>
      </c>
      <c r="D137" s="642" t="s">
        <v>13</v>
      </c>
      <c r="E137" s="619"/>
    </row>
    <row r="138" spans="1:5" s="157" customFormat="1" ht="12.75">
      <c r="A138" s="208" t="s">
        <v>184</v>
      </c>
      <c r="B138" s="314" t="s">
        <v>129</v>
      </c>
      <c r="C138" s="615" t="s">
        <v>169</v>
      </c>
      <c r="D138" s="642" t="s">
        <v>13</v>
      </c>
      <c r="E138" s="619"/>
    </row>
    <row r="139" spans="1:5" s="157" customFormat="1" ht="25.5">
      <c r="A139" s="208" t="s">
        <v>194</v>
      </c>
      <c r="B139" s="314" t="s">
        <v>232</v>
      </c>
      <c r="C139" s="613" t="s">
        <v>233</v>
      </c>
      <c r="D139" s="642" t="s">
        <v>13</v>
      </c>
      <c r="E139" s="609"/>
    </row>
    <row r="140" spans="1:5" s="53" customFormat="1" ht="12.75" customHeight="1">
      <c r="A140" s="327"/>
      <c r="B140" s="327"/>
      <c r="C140" s="327"/>
      <c r="D140" s="327"/>
      <c r="E140" s="336"/>
    </row>
    <row r="141" spans="1:5" s="342" customFormat="1" ht="12.75">
      <c r="A141" s="337"/>
      <c r="B141" s="338" t="s">
        <v>157</v>
      </c>
      <c r="C141" s="339" t="s">
        <v>158</v>
      </c>
      <c r="D141" s="340"/>
      <c r="E141" s="341"/>
    </row>
    <row r="142" spans="1:5" s="346" customFormat="1" ht="15">
      <c r="A142" s="343"/>
      <c r="B142" s="343"/>
      <c r="C142" s="344"/>
      <c r="D142" s="344"/>
      <c r="E142" s="345"/>
    </row>
    <row r="143" spans="1:5" s="346" customFormat="1" ht="15">
      <c r="A143" s="343"/>
      <c r="B143" s="343"/>
      <c r="C143" s="344"/>
      <c r="D143" s="344"/>
      <c r="E143" s="345"/>
    </row>
    <row r="144" spans="1:5" s="346" customFormat="1" ht="15">
      <c r="A144" s="343"/>
      <c r="B144" s="343"/>
      <c r="C144" s="344"/>
      <c r="D144" s="344"/>
      <c r="E144" s="345"/>
    </row>
    <row r="145" spans="1:5" s="346" customFormat="1" ht="15">
      <c r="A145" s="347" t="s">
        <v>159</v>
      </c>
      <c r="B145" s="655"/>
      <c r="C145" s="348" t="s">
        <v>160</v>
      </c>
      <c r="D145" s="490"/>
      <c r="E145" s="490"/>
    </row>
    <row r="146" spans="1:5" s="346" customFormat="1" ht="15">
      <c r="A146" s="349"/>
      <c r="B146" s="337"/>
      <c r="C146" s="340"/>
      <c r="D146" s="491"/>
      <c r="E146" s="491"/>
    </row>
    <row r="147" spans="1:5" s="346" customFormat="1" ht="15">
      <c r="A147" s="349"/>
      <c r="B147" s="337"/>
      <c r="C147" s="350"/>
      <c r="D147" s="656"/>
      <c r="E147" s="656"/>
    </row>
    <row r="148" spans="1:5" s="346" customFormat="1" ht="15">
      <c r="A148" s="349"/>
      <c r="B148" s="337"/>
      <c r="C148" s="340"/>
      <c r="D148" s="657" t="s">
        <v>161</v>
      </c>
      <c r="E148" s="657"/>
    </row>
    <row r="149" spans="1:5" s="346" customFormat="1" ht="15">
      <c r="A149" s="349"/>
      <c r="B149" s="337"/>
      <c r="C149" s="340"/>
      <c r="D149" s="658"/>
      <c r="E149" s="659"/>
    </row>
    <row r="150" spans="1:5" s="346" customFormat="1" ht="15">
      <c r="A150" s="349"/>
      <c r="B150" s="337"/>
      <c r="C150" s="350"/>
      <c r="D150" s="660"/>
      <c r="E150" s="660"/>
    </row>
    <row r="151" spans="1:5" s="346" customFormat="1" ht="15">
      <c r="A151" s="349"/>
      <c r="B151" s="337"/>
      <c r="C151" s="351"/>
      <c r="D151" s="489" t="s">
        <v>386</v>
      </c>
      <c r="E151" s="48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E2"/>
    <mergeCell ref="A4:B4"/>
    <mergeCell ref="C4:E4"/>
    <mergeCell ref="A5:B5"/>
    <mergeCell ref="C5:E5"/>
    <mergeCell ref="A33:A38"/>
    <mergeCell ref="B33:B38"/>
    <mergeCell ref="D33:D38"/>
    <mergeCell ref="E33:E38"/>
    <mergeCell ref="D150:E150"/>
    <mergeCell ref="D151:E151"/>
    <mergeCell ref="D145:E145"/>
    <mergeCell ref="D146:E146"/>
    <mergeCell ref="D147:E147"/>
    <mergeCell ref="D148:E148"/>
  </mergeCells>
  <printOptions horizontalCentered="1"/>
  <pageMargins left="0.7086614173228347" right="0.2362204724409449" top="0.4330708661417323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view="pageBreakPreview" zoomScaleSheetLayoutView="100" zoomScalePageLayoutView="0" workbookViewId="0" topLeftCell="A13">
      <selection activeCell="A40" sqref="A40:IV51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14.140625" style="373" customWidth="1"/>
    <col min="8" max="16384" width="9.140625" style="167" customWidth="1"/>
  </cols>
  <sheetData>
    <row r="1" spans="1:7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</row>
    <row r="2" spans="1:7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</row>
    <row r="3" spans="1:7" s="3" customFormat="1" ht="30.75" customHeight="1">
      <c r="A3" s="210"/>
      <c r="B3" s="210" t="s">
        <v>193</v>
      </c>
      <c r="C3" s="450" t="s">
        <v>240</v>
      </c>
      <c r="D3" s="450"/>
      <c r="E3" s="450"/>
      <c r="F3" s="450"/>
      <c r="G3" s="450"/>
    </row>
    <row r="4" spans="1:7" ht="15.75">
      <c r="A4" s="244"/>
      <c r="B4" s="245"/>
      <c r="C4" s="245"/>
      <c r="D4" s="245"/>
      <c r="E4" s="367"/>
      <c r="F4" s="367"/>
      <c r="G4" s="367"/>
    </row>
    <row r="5" spans="1:7" s="246" customFormat="1" ht="15.75">
      <c r="A5" s="497" t="s">
        <v>4</v>
      </c>
      <c r="B5" s="497"/>
      <c r="C5" s="497"/>
      <c r="D5" s="497"/>
      <c r="E5" s="497"/>
      <c r="F5" s="497"/>
      <c r="G5" s="497"/>
    </row>
    <row r="6" spans="1:7" ht="16.5" thickBot="1">
      <c r="A6" s="245"/>
      <c r="B6" s="245"/>
      <c r="C6" s="245"/>
      <c r="D6" s="245"/>
      <c r="E6" s="367"/>
      <c r="F6" s="367"/>
      <c r="G6" s="367"/>
    </row>
    <row r="7" spans="1:7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498" t="s">
        <v>150</v>
      </c>
      <c r="F7" s="495" t="s">
        <v>149</v>
      </c>
      <c r="G7" s="495" t="s">
        <v>151</v>
      </c>
    </row>
    <row r="8" spans="1:7" s="11" customFormat="1" ht="14.25" customHeight="1" thickBot="1" thickTop="1">
      <c r="A8" s="496"/>
      <c r="B8" s="496"/>
      <c r="C8" s="496"/>
      <c r="D8" s="496"/>
      <c r="E8" s="499"/>
      <c r="F8" s="495"/>
      <c r="G8" s="495"/>
    </row>
    <row r="9" spans="1:7" ht="14.25" thickBot="1" thickTop="1">
      <c r="A9" s="247">
        <v>1</v>
      </c>
      <c r="B9" s="247">
        <v>2</v>
      </c>
      <c r="C9" s="247">
        <v>3</v>
      </c>
      <c r="D9" s="247">
        <v>4</v>
      </c>
      <c r="E9" s="368">
        <v>5</v>
      </c>
      <c r="F9" s="368">
        <v>6</v>
      </c>
      <c r="G9" s="368">
        <v>7</v>
      </c>
    </row>
    <row r="10" spans="1:7" s="249" customFormat="1" ht="7.5" thickTop="1">
      <c r="A10" s="248"/>
      <c r="B10" s="248"/>
      <c r="E10" s="369"/>
      <c r="F10" s="369"/>
      <c r="G10" s="369"/>
    </row>
    <row r="11" spans="1:7" s="7" customFormat="1" ht="12.75">
      <c r="A11" s="250" t="s">
        <v>16</v>
      </c>
      <c r="B11" s="501" t="s">
        <v>17</v>
      </c>
      <c r="C11" s="501"/>
      <c r="D11" s="501"/>
      <c r="E11" s="501"/>
      <c r="F11" s="501"/>
      <c r="G11" s="370"/>
    </row>
    <row r="12" spans="1:8" s="157" customFormat="1" ht="12.75">
      <c r="A12" s="252">
        <v>1</v>
      </c>
      <c r="B12" s="407"/>
      <c r="C12" s="253" t="s">
        <v>68</v>
      </c>
      <c r="D12" s="252" t="s">
        <v>34</v>
      </c>
      <c r="E12" s="161">
        <v>1</v>
      </c>
      <c r="F12" s="408"/>
      <c r="G12" s="161">
        <f>E12*F12</f>
        <v>0</v>
      </c>
      <c r="H12" s="157">
        <f>E12*F12</f>
        <v>0</v>
      </c>
    </row>
    <row r="13" spans="1:7" s="157" customFormat="1" ht="12.75">
      <c r="A13" s="252">
        <v>2</v>
      </c>
      <c r="B13" s="407"/>
      <c r="C13" s="253" t="s">
        <v>18</v>
      </c>
      <c r="D13" s="252" t="s">
        <v>34</v>
      </c>
      <c r="E13" s="161">
        <v>1</v>
      </c>
      <c r="F13" s="408"/>
      <c r="G13" s="161">
        <f>E13*F13</f>
        <v>0</v>
      </c>
    </row>
    <row r="14" spans="1:7" s="157" customFormat="1" ht="12.75">
      <c r="A14" s="252">
        <v>3</v>
      </c>
      <c r="B14" s="407"/>
      <c r="C14" s="253" t="s">
        <v>69</v>
      </c>
      <c r="D14" s="252" t="s">
        <v>34</v>
      </c>
      <c r="E14" s="161">
        <v>0.8</v>
      </c>
      <c r="F14" s="408"/>
      <c r="G14" s="161">
        <f>E14*F14</f>
        <v>0</v>
      </c>
    </row>
    <row r="15" spans="1:7" s="157" customFormat="1" ht="12.75">
      <c r="A15" s="252">
        <v>4</v>
      </c>
      <c r="B15" s="407"/>
      <c r="C15" s="253" t="s">
        <v>56</v>
      </c>
      <c r="D15" s="252" t="s">
        <v>42</v>
      </c>
      <c r="E15" s="161">
        <v>5</v>
      </c>
      <c r="F15" s="408"/>
      <c r="G15" s="161">
        <f>E15*F15</f>
        <v>0</v>
      </c>
    </row>
    <row r="16" spans="1:7" s="157" customFormat="1" ht="12.75">
      <c r="A16" s="252">
        <v>5</v>
      </c>
      <c r="B16" s="407"/>
      <c r="C16" s="253" t="s">
        <v>27</v>
      </c>
      <c r="D16" s="252" t="s">
        <v>33</v>
      </c>
      <c r="E16" s="161">
        <v>5.5</v>
      </c>
      <c r="F16" s="408"/>
      <c r="G16" s="161">
        <f>E16*F16</f>
        <v>0</v>
      </c>
    </row>
    <row r="17" spans="1:7" s="30" customFormat="1" ht="12.75">
      <c r="A17" s="255"/>
      <c r="B17" s="255"/>
      <c r="C17" s="256"/>
      <c r="D17" s="255"/>
      <c r="E17" s="170"/>
      <c r="F17" s="170"/>
      <c r="G17" s="170"/>
    </row>
    <row r="18" spans="1:7" s="30" customFormat="1" ht="12.75">
      <c r="A18" s="250" t="s">
        <v>8</v>
      </c>
      <c r="B18" s="500" t="s">
        <v>28</v>
      </c>
      <c r="C18" s="500"/>
      <c r="D18" s="500"/>
      <c r="E18" s="500"/>
      <c r="F18" s="500"/>
      <c r="G18" s="370"/>
    </row>
    <row r="19" spans="1:7" s="157" customFormat="1" ht="12.75">
      <c r="A19" s="252">
        <v>1</v>
      </c>
      <c r="B19" s="407"/>
      <c r="C19" s="253" t="s">
        <v>22</v>
      </c>
      <c r="D19" s="252" t="s">
        <v>33</v>
      </c>
      <c r="E19" s="161">
        <v>1.1</v>
      </c>
      <c r="F19" s="408"/>
      <c r="G19" s="161">
        <f aca="true" t="shared" si="0" ref="G19:G33">E19*F19</f>
        <v>0</v>
      </c>
    </row>
    <row r="20" spans="1:7" ht="12.75">
      <c r="A20" s="252">
        <v>2</v>
      </c>
      <c r="B20" s="407"/>
      <c r="C20" s="253" t="s">
        <v>46</v>
      </c>
      <c r="D20" s="252" t="s">
        <v>14</v>
      </c>
      <c r="E20" s="161">
        <v>11.5</v>
      </c>
      <c r="F20" s="408"/>
      <c r="G20" s="161">
        <f t="shared" si="0"/>
        <v>0</v>
      </c>
    </row>
    <row r="21" spans="1:7" ht="12.75">
      <c r="A21" s="252">
        <v>3</v>
      </c>
      <c r="B21" s="407"/>
      <c r="C21" s="253" t="s">
        <v>73</v>
      </c>
      <c r="D21" s="252" t="s">
        <v>34</v>
      </c>
      <c r="E21" s="161">
        <v>0.4</v>
      </c>
      <c r="F21" s="408"/>
      <c r="G21" s="161">
        <f t="shared" si="0"/>
        <v>0</v>
      </c>
    </row>
    <row r="22" spans="1:7" ht="12.75">
      <c r="A22" s="252">
        <v>4</v>
      </c>
      <c r="B22" s="407"/>
      <c r="C22" s="253" t="s">
        <v>32</v>
      </c>
      <c r="D22" s="252" t="s">
        <v>13</v>
      </c>
      <c r="E22" s="161">
        <v>10</v>
      </c>
      <c r="F22" s="408"/>
      <c r="G22" s="161">
        <f t="shared" si="0"/>
        <v>0</v>
      </c>
    </row>
    <row r="23" spans="1:7" ht="12.75">
      <c r="A23" s="252">
        <v>5</v>
      </c>
      <c r="B23" s="407"/>
      <c r="C23" s="253" t="s">
        <v>3</v>
      </c>
      <c r="D23" s="252" t="s">
        <v>13</v>
      </c>
      <c r="E23" s="161">
        <v>1</v>
      </c>
      <c r="F23" s="408"/>
      <c r="G23" s="161">
        <f t="shared" si="0"/>
        <v>0</v>
      </c>
    </row>
    <row r="24" spans="1:7" ht="12.75">
      <c r="A24" s="252">
        <v>6</v>
      </c>
      <c r="B24" s="407"/>
      <c r="C24" s="253" t="s">
        <v>70</v>
      </c>
      <c r="D24" s="252" t="s">
        <v>13</v>
      </c>
      <c r="E24" s="161">
        <v>2</v>
      </c>
      <c r="F24" s="408"/>
      <c r="G24" s="161">
        <f t="shared" si="0"/>
        <v>0</v>
      </c>
    </row>
    <row r="25" spans="1:7" ht="12.75">
      <c r="A25" s="252">
        <v>7</v>
      </c>
      <c r="B25" s="407"/>
      <c r="C25" s="253" t="s">
        <v>23</v>
      </c>
      <c r="D25" s="252" t="s">
        <v>34</v>
      </c>
      <c r="E25" s="161">
        <v>0.04</v>
      </c>
      <c r="F25" s="408"/>
      <c r="G25" s="161">
        <f t="shared" si="0"/>
        <v>0</v>
      </c>
    </row>
    <row r="26" spans="1:7" ht="12.75">
      <c r="A26" s="252">
        <v>8</v>
      </c>
      <c r="B26" s="407"/>
      <c r="C26" s="253" t="s">
        <v>49</v>
      </c>
      <c r="D26" s="252" t="s">
        <v>34</v>
      </c>
      <c r="E26" s="161">
        <v>0.02</v>
      </c>
      <c r="F26" s="408"/>
      <c r="G26" s="161">
        <f t="shared" si="0"/>
        <v>0</v>
      </c>
    </row>
    <row r="27" spans="1:7" ht="12.75">
      <c r="A27" s="252">
        <v>9</v>
      </c>
      <c r="B27" s="407"/>
      <c r="C27" s="253" t="s">
        <v>50</v>
      </c>
      <c r="D27" s="252" t="s">
        <v>34</v>
      </c>
      <c r="E27" s="161">
        <v>0.01</v>
      </c>
      <c r="F27" s="408"/>
      <c r="G27" s="161">
        <f t="shared" si="0"/>
        <v>0</v>
      </c>
    </row>
    <row r="28" spans="1:7" ht="12.75">
      <c r="A28" s="257">
        <v>10</v>
      </c>
      <c r="B28" s="407"/>
      <c r="C28" s="253" t="s">
        <v>71</v>
      </c>
      <c r="D28" s="252" t="s">
        <v>34</v>
      </c>
      <c r="E28" s="161">
        <v>0.04</v>
      </c>
      <c r="F28" s="408"/>
      <c r="G28" s="161">
        <f t="shared" si="0"/>
        <v>0</v>
      </c>
    </row>
    <row r="29" spans="1:7" ht="12.75">
      <c r="A29" s="252">
        <v>11</v>
      </c>
      <c r="B29" s="407"/>
      <c r="C29" s="253" t="s">
        <v>47</v>
      </c>
      <c r="D29" s="252" t="s">
        <v>45</v>
      </c>
      <c r="E29" s="161">
        <v>1</v>
      </c>
      <c r="F29" s="408"/>
      <c r="G29" s="161">
        <f t="shared" si="0"/>
        <v>0</v>
      </c>
    </row>
    <row r="30" spans="1:7" ht="12.75">
      <c r="A30" s="252">
        <v>12</v>
      </c>
      <c r="B30" s="407"/>
      <c r="C30" s="253" t="s">
        <v>48</v>
      </c>
      <c r="D30" s="252" t="s">
        <v>13</v>
      </c>
      <c r="E30" s="161">
        <v>1</v>
      </c>
      <c r="F30" s="408"/>
      <c r="G30" s="161">
        <f t="shared" si="0"/>
        <v>0</v>
      </c>
    </row>
    <row r="31" spans="1:7" s="23" customFormat="1" ht="14.25" customHeight="1">
      <c r="A31" s="257">
        <v>13</v>
      </c>
      <c r="B31" s="440"/>
      <c r="C31" s="258" t="s">
        <v>72</v>
      </c>
      <c r="D31" s="257" t="s">
        <v>13</v>
      </c>
      <c r="E31" s="261">
        <v>1</v>
      </c>
      <c r="F31" s="441"/>
      <c r="G31" s="161">
        <f t="shared" si="0"/>
        <v>0</v>
      </c>
    </row>
    <row r="32" spans="1:7" ht="12.75">
      <c r="A32" s="252">
        <v>14</v>
      </c>
      <c r="B32" s="407"/>
      <c r="C32" s="253" t="s">
        <v>40</v>
      </c>
      <c r="D32" s="252" t="s">
        <v>12</v>
      </c>
      <c r="E32" s="161">
        <v>3</v>
      </c>
      <c r="F32" s="408"/>
      <c r="G32" s="161">
        <f t="shared" si="0"/>
        <v>0</v>
      </c>
    </row>
    <row r="33" spans="1:7" ht="12.75">
      <c r="A33" s="252">
        <v>15</v>
      </c>
      <c r="B33" s="407"/>
      <c r="C33" s="253" t="s">
        <v>2</v>
      </c>
      <c r="D33" s="252" t="s">
        <v>33</v>
      </c>
      <c r="E33" s="161">
        <v>7</v>
      </c>
      <c r="F33" s="408"/>
      <c r="G33" s="161">
        <f t="shared" si="0"/>
        <v>0</v>
      </c>
    </row>
    <row r="34" spans="1:7" s="7" customFormat="1" ht="12.75">
      <c r="A34" s="255"/>
      <c r="B34" s="255"/>
      <c r="C34" s="256"/>
      <c r="D34" s="255"/>
      <c r="E34" s="170"/>
      <c r="F34" s="170"/>
      <c r="G34" s="170"/>
    </row>
    <row r="35" spans="1:7" s="7" customFormat="1" ht="12.75" customHeight="1">
      <c r="A35" s="250" t="s">
        <v>9</v>
      </c>
      <c r="B35" s="500" t="s">
        <v>26</v>
      </c>
      <c r="C35" s="500"/>
      <c r="D35" s="500"/>
      <c r="E35" s="500"/>
      <c r="F35" s="500"/>
      <c r="G35" s="371"/>
    </row>
    <row r="36" spans="1:7" ht="12.75">
      <c r="A36" s="252">
        <v>1</v>
      </c>
      <c r="B36" s="407"/>
      <c r="C36" s="253" t="s">
        <v>262</v>
      </c>
      <c r="D36" s="252" t="s">
        <v>13</v>
      </c>
      <c r="E36" s="161">
        <v>1</v>
      </c>
      <c r="F36" s="408"/>
      <c r="G36" s="161">
        <f>E36*F36</f>
        <v>0</v>
      </c>
    </row>
    <row r="37" spans="1:7" ht="12.75">
      <c r="A37" s="252">
        <v>2</v>
      </c>
      <c r="B37" s="407"/>
      <c r="C37" s="253" t="s">
        <v>263</v>
      </c>
      <c r="D37" s="252" t="s">
        <v>15</v>
      </c>
      <c r="E37" s="161">
        <v>1</v>
      </c>
      <c r="F37" s="408"/>
      <c r="G37" s="161">
        <f>E37*F37</f>
        <v>0</v>
      </c>
    </row>
    <row r="38" spans="1:7" ht="13.5" thickBot="1">
      <c r="A38" s="255"/>
      <c r="B38" s="255"/>
      <c r="C38" s="256"/>
      <c r="D38" s="255"/>
      <c r="E38" s="170"/>
      <c r="F38" s="170"/>
      <c r="G38" s="170"/>
    </row>
    <row r="39" spans="3:7" ht="13.5" thickBot="1">
      <c r="C39" s="171"/>
      <c r="D39" s="259"/>
      <c r="E39" s="260"/>
      <c r="F39" s="370" t="s">
        <v>24</v>
      </c>
      <c r="G39" s="372">
        <f>SUM(G12:G37)</f>
        <v>0</v>
      </c>
    </row>
    <row r="40" spans="1:10" s="51" customFormat="1" ht="15.75">
      <c r="A40" s="45"/>
      <c r="B40" s="88" t="s">
        <v>157</v>
      </c>
      <c r="C40" s="79" t="s">
        <v>158</v>
      </c>
      <c r="D40" s="80"/>
      <c r="E40" s="114"/>
      <c r="F40" s="114"/>
      <c r="G40" s="115"/>
      <c r="H40" s="49"/>
      <c r="I40" s="50"/>
      <c r="J40" s="49"/>
    </row>
    <row r="41" spans="1:10" s="57" customFormat="1" ht="15">
      <c r="A41" s="52"/>
      <c r="B41" s="52"/>
      <c r="C41" s="52"/>
      <c r="D41" s="52"/>
      <c r="E41" s="116"/>
      <c r="F41" s="116"/>
      <c r="G41" s="117"/>
      <c r="H41" s="55"/>
      <c r="I41" s="56"/>
      <c r="J41" s="55"/>
    </row>
    <row r="42" spans="1:10" s="57" customFormat="1" ht="15" customHeight="1">
      <c r="A42" s="52"/>
      <c r="B42" s="52"/>
      <c r="C42" s="52"/>
      <c r="D42" s="52"/>
      <c r="E42" s="116"/>
      <c r="F42" s="116"/>
      <c r="G42" s="117"/>
      <c r="H42" s="55"/>
      <c r="I42" s="56"/>
      <c r="J42" s="55"/>
    </row>
    <row r="43" spans="1:10" s="57" customFormat="1" ht="15">
      <c r="A43" s="52"/>
      <c r="B43" s="52"/>
      <c r="C43" s="52"/>
      <c r="D43" s="52"/>
      <c r="E43" s="116"/>
      <c r="F43" s="116"/>
      <c r="G43" s="117"/>
      <c r="H43" s="55"/>
      <c r="I43" s="56"/>
      <c r="J43" s="55"/>
    </row>
    <row r="44" spans="1:9" s="2" customFormat="1" ht="15">
      <c r="A44" s="58" t="s">
        <v>159</v>
      </c>
      <c r="B44" s="442"/>
      <c r="C44" s="81"/>
      <c r="D44" s="465" t="s">
        <v>160</v>
      </c>
      <c r="E44" s="465"/>
      <c r="F44" s="485"/>
      <c r="G44" s="485"/>
      <c r="I44" s="59"/>
    </row>
    <row r="45" spans="1:9" s="2" customFormat="1" ht="12.75">
      <c r="A45" s="60"/>
      <c r="B45" s="82"/>
      <c r="C45" s="60"/>
      <c r="D45" s="82"/>
      <c r="E45" s="61"/>
      <c r="F45" s="437"/>
      <c r="G45" s="419"/>
      <c r="I45" s="59"/>
    </row>
    <row r="46" spans="1:9" s="2" customFormat="1" ht="15">
      <c r="A46" s="60"/>
      <c r="B46" s="82"/>
      <c r="C46" s="83"/>
      <c r="D46" s="84"/>
      <c r="E46" s="61"/>
      <c r="F46" s="485"/>
      <c r="G46" s="485"/>
      <c r="I46" s="59"/>
    </row>
    <row r="47" spans="1:9" s="2" customFormat="1" ht="12.75">
      <c r="A47" s="60"/>
      <c r="B47" s="82"/>
      <c r="C47" s="60"/>
      <c r="D47" s="82"/>
      <c r="E47" s="119"/>
      <c r="F47" s="486" t="s">
        <v>161</v>
      </c>
      <c r="G47" s="486"/>
      <c r="I47" s="59"/>
    </row>
    <row r="48" spans="1:9" s="2" customFormat="1" ht="12.75">
      <c r="A48" s="60"/>
      <c r="B48" s="82"/>
      <c r="C48" s="60"/>
      <c r="D48" s="82"/>
      <c r="E48" s="119"/>
      <c r="F48" s="438"/>
      <c r="G48" s="439"/>
      <c r="I48" s="59"/>
    </row>
    <row r="49" spans="1:9" s="2" customFormat="1" ht="15">
      <c r="A49" s="60"/>
      <c r="B49" s="82"/>
      <c r="C49" s="83"/>
      <c r="D49" s="84"/>
      <c r="E49" s="61"/>
      <c r="F49" s="487"/>
      <c r="G49" s="487"/>
      <c r="I49" s="59"/>
    </row>
    <row r="50" spans="1:9" s="2" customFormat="1" ht="12.75">
      <c r="A50" s="60"/>
      <c r="B50" s="82"/>
      <c r="C50" s="60"/>
      <c r="D50" s="85"/>
      <c r="E50" s="120"/>
      <c r="F50" s="488" t="s">
        <v>162</v>
      </c>
      <c r="G50" s="488"/>
      <c r="I50" s="59"/>
    </row>
    <row r="51" spans="1:7" s="7" customFormat="1" ht="12.75">
      <c r="A51" s="4"/>
      <c r="B51" s="4"/>
      <c r="C51" s="5"/>
      <c r="D51" s="5"/>
      <c r="E51" s="108"/>
      <c r="F51" s="108"/>
      <c r="G51" s="121"/>
    </row>
    <row r="52" spans="3:7" ht="12.75">
      <c r="C52" s="171"/>
      <c r="D52" s="259"/>
      <c r="E52" s="260"/>
      <c r="G52" s="260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47:F48 A40:D50 E40:E46 E49:E50" name="Range1"/>
  </protectedRanges>
  <mergeCells count="22">
    <mergeCell ref="D44:E44"/>
    <mergeCell ref="F44:G44"/>
    <mergeCell ref="F46:G46"/>
    <mergeCell ref="F47:G47"/>
    <mergeCell ref="F49:G49"/>
    <mergeCell ref="F50:G50"/>
    <mergeCell ref="E7:E8"/>
    <mergeCell ref="B35:F35"/>
    <mergeCell ref="B11:F11"/>
    <mergeCell ref="B18:F18"/>
    <mergeCell ref="D7:D8"/>
    <mergeCell ref="F7:F8"/>
    <mergeCell ref="G7:G8"/>
    <mergeCell ref="A1:B1"/>
    <mergeCell ref="C1:G1"/>
    <mergeCell ref="A2:B2"/>
    <mergeCell ref="C2:G2"/>
    <mergeCell ref="C3:G3"/>
    <mergeCell ref="A7:A8"/>
    <mergeCell ref="B7:B8"/>
    <mergeCell ref="C7:C8"/>
    <mergeCell ref="A5:G5"/>
  </mergeCells>
  <printOptions horizontalCentered="1" verticalCentered="1"/>
  <pageMargins left="0.7874015748031497" right="0.15748031496062992" top="0.2362204724409449" bottom="0.2362204724409449" header="0.35433070866141736" footer="0.2362204724409449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9"/>
  <sheetViews>
    <sheetView view="pageBreakPreview" zoomScaleSheetLayoutView="100" zoomScalePageLayoutView="0" workbookViewId="0" topLeftCell="A4">
      <selection activeCell="F34" sqref="F34:G34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6" width="10.7109375" style="373" customWidth="1"/>
    <col min="7" max="7" width="13.57421875" style="373" customWidth="1"/>
    <col min="8" max="16384" width="9.140625" style="167" customWidth="1"/>
  </cols>
  <sheetData>
    <row r="1" spans="1:7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</row>
    <row r="2" spans="1:7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</row>
    <row r="3" spans="1:7" s="3" customFormat="1" ht="30.75" customHeight="1">
      <c r="A3" s="210"/>
      <c r="B3" s="356" t="s">
        <v>193</v>
      </c>
      <c r="C3" s="502" t="s">
        <v>120</v>
      </c>
      <c r="D3" s="502"/>
      <c r="E3" s="502"/>
      <c r="F3" s="502"/>
      <c r="G3" s="502"/>
    </row>
    <row r="4" spans="1:7" ht="15.75">
      <c r="A4" s="244"/>
      <c r="B4" s="245"/>
      <c r="C4" s="245"/>
      <c r="D4" s="245"/>
      <c r="E4" s="367"/>
      <c r="F4" s="367"/>
      <c r="G4" s="367"/>
    </row>
    <row r="5" spans="1:7" s="246" customFormat="1" ht="15.75">
      <c r="A5" s="497" t="s">
        <v>39</v>
      </c>
      <c r="B5" s="497"/>
      <c r="C5" s="497"/>
      <c r="D5" s="497"/>
      <c r="E5" s="497"/>
      <c r="F5" s="497"/>
      <c r="G5" s="497"/>
    </row>
    <row r="6" spans="1:7" ht="16.5" thickBot="1">
      <c r="A6" s="245"/>
      <c r="B6" s="245"/>
      <c r="C6" s="245"/>
      <c r="D6" s="245"/>
      <c r="E6" s="367"/>
      <c r="F6" s="367"/>
      <c r="G6" s="367"/>
    </row>
    <row r="7" spans="1:7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498" t="s">
        <v>150</v>
      </c>
      <c r="F7" s="495" t="s">
        <v>149</v>
      </c>
      <c r="G7" s="495" t="s">
        <v>151</v>
      </c>
    </row>
    <row r="8" spans="1:7" s="11" customFormat="1" ht="14.25" customHeight="1" thickBot="1" thickTop="1">
      <c r="A8" s="496"/>
      <c r="B8" s="496"/>
      <c r="C8" s="496"/>
      <c r="D8" s="496"/>
      <c r="E8" s="499"/>
      <c r="F8" s="495"/>
      <c r="G8" s="495"/>
    </row>
    <row r="9" spans="1:7" ht="14.25" thickBot="1" thickTop="1">
      <c r="A9" s="247">
        <v>1</v>
      </c>
      <c r="B9" s="247">
        <v>2</v>
      </c>
      <c r="C9" s="247">
        <v>3</v>
      </c>
      <c r="D9" s="247">
        <v>4</v>
      </c>
      <c r="E9" s="368">
        <v>10</v>
      </c>
      <c r="F9" s="368">
        <v>11</v>
      </c>
      <c r="G9" s="368">
        <v>12</v>
      </c>
    </row>
    <row r="10" spans="1:7" s="249" customFormat="1" ht="7.5" thickTop="1">
      <c r="A10" s="248"/>
      <c r="B10" s="248"/>
      <c r="E10" s="369"/>
      <c r="F10" s="369"/>
      <c r="G10" s="369"/>
    </row>
    <row r="11" spans="1:7" s="7" customFormat="1" ht="12.75">
      <c r="A11" s="255"/>
      <c r="B11" s="255"/>
      <c r="C11" s="577" t="s">
        <v>11</v>
      </c>
      <c r="D11" s="255"/>
      <c r="E11" s="576"/>
      <c r="F11" s="576"/>
      <c r="G11" s="576"/>
    </row>
    <row r="12" spans="1:7" ht="12.75">
      <c r="A12" s="252">
        <v>1</v>
      </c>
      <c r="B12" s="407"/>
      <c r="C12" s="253" t="s">
        <v>83</v>
      </c>
      <c r="D12" s="252" t="s">
        <v>13</v>
      </c>
      <c r="E12" s="161">
        <v>3</v>
      </c>
      <c r="F12" s="408"/>
      <c r="G12" s="161">
        <f>E12*F12</f>
        <v>0</v>
      </c>
    </row>
    <row r="13" spans="1:7" ht="12.75">
      <c r="A13" s="252">
        <v>2</v>
      </c>
      <c r="B13" s="407"/>
      <c r="C13" s="253" t="s">
        <v>74</v>
      </c>
      <c r="D13" s="252" t="s">
        <v>13</v>
      </c>
      <c r="E13" s="161">
        <v>1</v>
      </c>
      <c r="F13" s="408"/>
      <c r="G13" s="161">
        <f aca="true" t="shared" si="0" ref="G13:G20">E13*F13</f>
        <v>0</v>
      </c>
    </row>
    <row r="14" spans="1:7" ht="12.75">
      <c r="A14" s="252">
        <v>3</v>
      </c>
      <c r="B14" s="407"/>
      <c r="C14" s="253" t="s">
        <v>396</v>
      </c>
      <c r="D14" s="252" t="s">
        <v>13</v>
      </c>
      <c r="E14" s="161">
        <v>2</v>
      </c>
      <c r="F14" s="408"/>
      <c r="G14" s="161">
        <f t="shared" si="0"/>
        <v>0</v>
      </c>
    </row>
    <row r="15" spans="1:7" ht="12.75">
      <c r="A15" s="252">
        <v>4</v>
      </c>
      <c r="B15" s="407"/>
      <c r="C15" s="253" t="s">
        <v>397</v>
      </c>
      <c r="D15" s="252" t="s">
        <v>13</v>
      </c>
      <c r="E15" s="161">
        <v>2</v>
      </c>
      <c r="F15" s="408"/>
      <c r="G15" s="161">
        <f t="shared" si="0"/>
        <v>0</v>
      </c>
    </row>
    <row r="16" spans="1:7" ht="12.75">
      <c r="A16" s="252">
        <v>5</v>
      </c>
      <c r="B16" s="407"/>
      <c r="C16" s="253" t="s">
        <v>75</v>
      </c>
      <c r="D16" s="252" t="s">
        <v>13</v>
      </c>
      <c r="E16" s="161">
        <v>1</v>
      </c>
      <c r="F16" s="408"/>
      <c r="G16" s="161">
        <f t="shared" si="0"/>
        <v>0</v>
      </c>
    </row>
    <row r="17" spans="1:7" ht="12.75">
      <c r="A17" s="252">
        <v>6</v>
      </c>
      <c r="B17" s="407"/>
      <c r="C17" s="253" t="s">
        <v>76</v>
      </c>
      <c r="D17" s="252" t="s">
        <v>13</v>
      </c>
      <c r="E17" s="161">
        <v>1</v>
      </c>
      <c r="F17" s="408"/>
      <c r="G17" s="161">
        <f t="shared" si="0"/>
        <v>0</v>
      </c>
    </row>
    <row r="18" spans="1:7" ht="12.75">
      <c r="A18" s="252">
        <v>7</v>
      </c>
      <c r="B18" s="407"/>
      <c r="C18" s="253" t="s">
        <v>77</v>
      </c>
      <c r="D18" s="252" t="s">
        <v>13</v>
      </c>
      <c r="E18" s="161">
        <v>1</v>
      </c>
      <c r="F18" s="408"/>
      <c r="G18" s="161">
        <f t="shared" si="0"/>
        <v>0</v>
      </c>
    </row>
    <row r="19" spans="1:7" ht="12.75">
      <c r="A19" s="252">
        <v>8</v>
      </c>
      <c r="B19" s="407"/>
      <c r="C19" s="253" t="s">
        <v>78</v>
      </c>
      <c r="D19" s="252" t="s">
        <v>79</v>
      </c>
      <c r="E19" s="161">
        <v>1.5</v>
      </c>
      <c r="F19" s="408"/>
      <c r="G19" s="161">
        <f t="shared" si="0"/>
        <v>0</v>
      </c>
    </row>
    <row r="20" spans="1:7" ht="12.75">
      <c r="A20" s="252">
        <v>9</v>
      </c>
      <c r="B20" s="407"/>
      <c r="C20" s="253" t="s">
        <v>80</v>
      </c>
      <c r="D20" s="252" t="s">
        <v>79</v>
      </c>
      <c r="E20" s="161">
        <v>1.5</v>
      </c>
      <c r="F20" s="408"/>
      <c r="G20" s="161">
        <f t="shared" si="0"/>
        <v>0</v>
      </c>
    </row>
    <row r="21" spans="4:7" ht="13.5" thickBot="1">
      <c r="D21" s="259"/>
      <c r="G21" s="260"/>
    </row>
    <row r="22" spans="4:7" ht="13.5" thickBot="1">
      <c r="D22" s="259"/>
      <c r="F22" s="370" t="s">
        <v>24</v>
      </c>
      <c r="G22" s="406">
        <f>SUM(G12:G20)</f>
        <v>0</v>
      </c>
    </row>
    <row r="23" spans="4:7" ht="12.75">
      <c r="D23" s="259"/>
      <c r="E23" s="503"/>
      <c r="F23" s="503"/>
      <c r="G23" s="503"/>
    </row>
    <row r="24" spans="1:10" s="51" customFormat="1" ht="15.75">
      <c r="A24" s="45"/>
      <c r="B24" s="88" t="s">
        <v>157</v>
      </c>
      <c r="C24" s="79" t="s">
        <v>158</v>
      </c>
      <c r="D24" s="80"/>
      <c r="E24" s="114"/>
      <c r="F24" s="114"/>
      <c r="G24" s="115"/>
      <c r="H24" s="49"/>
      <c r="I24" s="50"/>
      <c r="J24" s="49"/>
    </row>
    <row r="25" spans="1:10" s="57" customFormat="1" ht="15">
      <c r="A25" s="52"/>
      <c r="B25" s="52"/>
      <c r="C25" s="52"/>
      <c r="D25" s="52"/>
      <c r="E25" s="116"/>
      <c r="F25" s="116"/>
      <c r="G25" s="117"/>
      <c r="H25" s="55"/>
      <c r="I25" s="56"/>
      <c r="J25" s="55"/>
    </row>
    <row r="26" spans="1:10" s="57" customFormat="1" ht="15" customHeight="1">
      <c r="A26" s="52"/>
      <c r="B26" s="52"/>
      <c r="C26" s="52"/>
      <c r="D26" s="52"/>
      <c r="E26" s="116"/>
      <c r="F26" s="116"/>
      <c r="G26" s="117"/>
      <c r="H26" s="55"/>
      <c r="I26" s="56"/>
      <c r="J26" s="55"/>
    </row>
    <row r="27" spans="1:10" s="57" customFormat="1" ht="15">
      <c r="A27" s="52"/>
      <c r="B27" s="52"/>
      <c r="C27" s="52"/>
      <c r="D27" s="52"/>
      <c r="E27" s="116"/>
      <c r="F27" s="116"/>
      <c r="G27" s="117"/>
      <c r="H27" s="55"/>
      <c r="I27" s="56"/>
      <c r="J27" s="55"/>
    </row>
    <row r="28" spans="1:9" s="2" customFormat="1" ht="15">
      <c r="A28" s="58" t="s">
        <v>159</v>
      </c>
      <c r="B28" s="442"/>
      <c r="C28" s="81"/>
      <c r="D28" s="465" t="s">
        <v>160</v>
      </c>
      <c r="E28" s="465"/>
      <c r="F28" s="485"/>
      <c r="G28" s="485"/>
      <c r="I28" s="59"/>
    </row>
    <row r="29" spans="1:9" s="2" customFormat="1" ht="12.75">
      <c r="A29" s="60"/>
      <c r="B29" s="82"/>
      <c r="C29" s="60"/>
      <c r="D29" s="82"/>
      <c r="E29" s="61"/>
      <c r="F29" s="437"/>
      <c r="G29" s="419"/>
      <c r="I29" s="59"/>
    </row>
    <row r="30" spans="1:9" s="2" customFormat="1" ht="15">
      <c r="A30" s="60"/>
      <c r="B30" s="82"/>
      <c r="C30" s="83"/>
      <c r="D30" s="84"/>
      <c r="E30" s="61"/>
      <c r="F30" s="485"/>
      <c r="G30" s="485"/>
      <c r="I30" s="59"/>
    </row>
    <row r="31" spans="1:9" s="2" customFormat="1" ht="12.75">
      <c r="A31" s="60"/>
      <c r="B31" s="82"/>
      <c r="C31" s="60"/>
      <c r="D31" s="82"/>
      <c r="E31" s="119"/>
      <c r="F31" s="600" t="s">
        <v>161</v>
      </c>
      <c r="G31" s="600"/>
      <c r="I31" s="59"/>
    </row>
    <row r="32" spans="1:9" s="2" customFormat="1" ht="12.75">
      <c r="A32" s="60"/>
      <c r="B32" s="82"/>
      <c r="C32" s="60"/>
      <c r="D32" s="82"/>
      <c r="E32" s="119"/>
      <c r="F32" s="438"/>
      <c r="G32" s="439"/>
      <c r="I32" s="59"/>
    </row>
    <row r="33" spans="1:9" s="2" customFormat="1" ht="15">
      <c r="A33" s="60"/>
      <c r="B33" s="82"/>
      <c r="C33" s="83"/>
      <c r="D33" s="84"/>
      <c r="E33" s="61"/>
      <c r="F33" s="487"/>
      <c r="G33" s="487"/>
      <c r="I33" s="59"/>
    </row>
    <row r="34" spans="1:9" s="2" customFormat="1" ht="12.75">
      <c r="A34" s="60"/>
      <c r="B34" s="82"/>
      <c r="C34" s="60"/>
      <c r="D34" s="85"/>
      <c r="E34" s="120"/>
      <c r="F34" s="604" t="s">
        <v>162</v>
      </c>
      <c r="G34" s="604"/>
      <c r="I34" s="59"/>
    </row>
    <row r="35" spans="1:7" s="7" customFormat="1" ht="12.75">
      <c r="A35" s="4"/>
      <c r="B35" s="4"/>
      <c r="C35" s="5"/>
      <c r="D35" s="5"/>
      <c r="E35" s="108"/>
      <c r="F35" s="108"/>
      <c r="G35" s="121"/>
    </row>
    <row r="36" spans="4:7" ht="12.75">
      <c r="D36" s="259"/>
      <c r="E36" s="504"/>
      <c r="F36" s="504"/>
      <c r="G36" s="504"/>
    </row>
    <row r="37" spans="4:7" ht="12.75">
      <c r="D37" s="259"/>
      <c r="G37" s="260"/>
    </row>
    <row r="38" spans="4:5" ht="12.75" customHeight="1">
      <c r="D38" s="259"/>
      <c r="E38" s="404"/>
    </row>
    <row r="39" spans="4:5" ht="12.75" customHeight="1">
      <c r="D39" s="259"/>
      <c r="E39" s="405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31:F32 A24:D34 E24:E30 E33:E34" name="Range1"/>
  </protectedRanges>
  <mergeCells count="21">
    <mergeCell ref="D28:E28"/>
    <mergeCell ref="F28:G28"/>
    <mergeCell ref="F30:G30"/>
    <mergeCell ref="F31:G31"/>
    <mergeCell ref="F33:G33"/>
    <mergeCell ref="F34:G34"/>
    <mergeCell ref="A1:B1"/>
    <mergeCell ref="C1:G1"/>
    <mergeCell ref="E7:E8"/>
    <mergeCell ref="E23:G23"/>
    <mergeCell ref="E36:G36"/>
    <mergeCell ref="F7:F8"/>
    <mergeCell ref="G7:G8"/>
    <mergeCell ref="A2:B2"/>
    <mergeCell ref="C2:G2"/>
    <mergeCell ref="C3:G3"/>
    <mergeCell ref="A5:G5"/>
    <mergeCell ref="A7:A8"/>
    <mergeCell ref="B7:B8"/>
    <mergeCell ref="C7:C8"/>
    <mergeCell ref="D7:D8"/>
  </mergeCells>
  <printOptions horizontalCentered="1" verticalCentered="1"/>
  <pageMargins left="0.26" right="0.24" top="0.7480314960629921" bottom="0.42" header="0.31496062992125984" footer="0.3149606299212598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11.14062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210"/>
      <c r="B3" s="356" t="s">
        <v>193</v>
      </c>
      <c r="C3" s="450" t="s">
        <v>122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2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246" customFormat="1" ht="15.75">
      <c r="A5" s="497" t="s">
        <v>81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6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359" t="s">
        <v>5</v>
      </c>
      <c r="F8" s="359" t="s">
        <v>6</v>
      </c>
      <c r="G8" s="359" t="s">
        <v>7</v>
      </c>
      <c r="H8" s="508"/>
      <c r="I8" s="358" t="s">
        <v>242</v>
      </c>
      <c r="J8" s="358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7" s="7" customFormat="1" ht="12.75">
      <c r="A11" s="255"/>
      <c r="B11" s="255"/>
      <c r="C11" s="577" t="s">
        <v>11</v>
      </c>
      <c r="D11" s="255"/>
      <c r="E11" s="576"/>
      <c r="F11" s="576"/>
      <c r="G11" s="576"/>
    </row>
    <row r="12" spans="1:12" ht="12.75">
      <c r="A12" s="252">
        <v>1</v>
      </c>
      <c r="B12" s="407"/>
      <c r="C12" s="253" t="s">
        <v>54</v>
      </c>
      <c r="D12" s="252" t="s">
        <v>13</v>
      </c>
      <c r="E12" s="253"/>
      <c r="F12" s="253"/>
      <c r="G12" s="253"/>
      <c r="H12" s="253"/>
      <c r="I12" s="253"/>
      <c r="J12" s="161">
        <v>1</v>
      </c>
      <c r="K12" s="408"/>
      <c r="L12" s="161">
        <f>J12*K12</f>
        <v>0</v>
      </c>
    </row>
    <row r="13" spans="1:12" ht="12.75">
      <c r="A13" s="252">
        <v>2</v>
      </c>
      <c r="B13" s="558" t="s">
        <v>123</v>
      </c>
      <c r="C13" s="253" t="s">
        <v>387</v>
      </c>
      <c r="D13" s="252" t="s">
        <v>13</v>
      </c>
      <c r="E13" s="253"/>
      <c r="F13" s="253"/>
      <c r="G13" s="253"/>
      <c r="H13" s="253"/>
      <c r="I13" s="253"/>
      <c r="J13" s="161">
        <v>1</v>
      </c>
      <c r="K13" s="664">
        <f>ПКС_1!G39</f>
        <v>0</v>
      </c>
      <c r="L13" s="161">
        <f>J13*K13</f>
        <v>0</v>
      </c>
    </row>
    <row r="14" spans="1:12" ht="12.75">
      <c r="A14" s="252">
        <v>3</v>
      </c>
      <c r="B14" s="407"/>
      <c r="C14" s="253" t="s">
        <v>84</v>
      </c>
      <c r="D14" s="252" t="s">
        <v>13</v>
      </c>
      <c r="E14" s="253"/>
      <c r="F14" s="253"/>
      <c r="G14" s="253"/>
      <c r="H14" s="253"/>
      <c r="I14" s="253"/>
      <c r="J14" s="161">
        <v>3</v>
      </c>
      <c r="K14" s="408"/>
      <c r="L14" s="161">
        <f>J14*K14</f>
        <v>0</v>
      </c>
    </row>
    <row r="15" spans="1:12" ht="12.75">
      <c r="A15" s="252">
        <v>4</v>
      </c>
      <c r="B15" s="407"/>
      <c r="C15" s="253" t="s">
        <v>388</v>
      </c>
      <c r="D15" s="252" t="s">
        <v>13</v>
      </c>
      <c r="E15" s="253"/>
      <c r="F15" s="253"/>
      <c r="G15" s="253"/>
      <c r="H15" s="253"/>
      <c r="I15" s="253"/>
      <c r="J15" s="161">
        <v>2</v>
      </c>
      <c r="K15" s="408"/>
      <c r="L15" s="161">
        <f>J15*K15</f>
        <v>0</v>
      </c>
    </row>
    <row r="16" spans="1:12" ht="12.75">
      <c r="A16" s="252">
        <v>5</v>
      </c>
      <c r="B16" s="407"/>
      <c r="C16" s="253" t="s">
        <v>85</v>
      </c>
      <c r="D16" s="252" t="s">
        <v>13</v>
      </c>
      <c r="E16" s="253"/>
      <c r="F16" s="253"/>
      <c r="G16" s="253"/>
      <c r="H16" s="253"/>
      <c r="I16" s="253"/>
      <c r="J16" s="161">
        <v>1</v>
      </c>
      <c r="K16" s="408"/>
      <c r="L16" s="161">
        <f>J16*K16</f>
        <v>0</v>
      </c>
    </row>
    <row r="17" spans="1:12" ht="12.75">
      <c r="A17" s="252">
        <v>6</v>
      </c>
      <c r="B17" s="407"/>
      <c r="C17" s="253" t="s">
        <v>389</v>
      </c>
      <c r="D17" s="252" t="s">
        <v>13</v>
      </c>
      <c r="E17" s="253"/>
      <c r="F17" s="253"/>
      <c r="G17" s="253"/>
      <c r="H17" s="253"/>
      <c r="I17" s="253"/>
      <c r="J17" s="161">
        <v>4</v>
      </c>
      <c r="K17" s="408"/>
      <c r="L17" s="161">
        <f>J17*K17</f>
        <v>0</v>
      </c>
    </row>
    <row r="18" spans="1:12" s="30" customFormat="1" ht="13.5" thickBot="1">
      <c r="A18" s="362"/>
      <c r="B18" s="362"/>
      <c r="C18" s="363"/>
      <c r="D18" s="362"/>
      <c r="E18" s="363"/>
      <c r="F18" s="363"/>
      <c r="G18" s="363"/>
      <c r="H18" s="363"/>
      <c r="I18" s="363"/>
      <c r="J18" s="163"/>
      <c r="K18" s="163"/>
      <c r="L18" s="163"/>
    </row>
    <row r="19" spans="3:12" s="7" customFormat="1" ht="15.75" customHeight="1" thickBot="1">
      <c r="C19" s="251"/>
      <c r="J19" s="524"/>
      <c r="K19" s="370" t="s">
        <v>24</v>
      </c>
      <c r="L19" s="406">
        <f>SUM(L12:L17)</f>
        <v>0</v>
      </c>
    </row>
    <row r="20" spans="1:10" s="51" customFormat="1" ht="15.75">
      <c r="A20" s="45"/>
      <c r="B20" s="88" t="s">
        <v>157</v>
      </c>
      <c r="C20" s="79" t="s">
        <v>158</v>
      </c>
      <c r="D20" s="80"/>
      <c r="E20" s="114"/>
      <c r="F20" s="114"/>
      <c r="G20" s="115"/>
      <c r="H20" s="49"/>
      <c r="I20" s="597"/>
      <c r="J20" s="49"/>
    </row>
    <row r="21" spans="1:10" s="57" customFormat="1" ht="15">
      <c r="A21" s="52"/>
      <c r="B21" s="52"/>
      <c r="C21" s="52"/>
      <c r="D21" s="52"/>
      <c r="E21" s="116"/>
      <c r="F21" s="116"/>
      <c r="G21" s="117"/>
      <c r="H21" s="55"/>
      <c r="I21" s="598"/>
      <c r="J21" s="55"/>
    </row>
    <row r="22" spans="1:10" s="57" customFormat="1" ht="15" customHeight="1">
      <c r="A22" s="52"/>
      <c r="B22" s="52"/>
      <c r="C22" s="52"/>
      <c r="D22" s="52"/>
      <c r="E22" s="116"/>
      <c r="F22" s="116"/>
      <c r="G22" s="117"/>
      <c r="H22" s="55"/>
      <c r="I22" s="598"/>
      <c r="J22" s="55"/>
    </row>
    <row r="23" spans="1:10" s="57" customFormat="1" ht="15">
      <c r="A23" s="52"/>
      <c r="B23" s="52"/>
      <c r="C23" s="52"/>
      <c r="D23" s="52"/>
      <c r="E23" s="116"/>
      <c r="F23" s="116"/>
      <c r="G23" s="117"/>
      <c r="H23" s="55"/>
      <c r="I23" s="598"/>
      <c r="J23" s="55"/>
    </row>
    <row r="24" spans="1:12" s="2" customFormat="1" ht="15">
      <c r="A24" s="58" t="s">
        <v>159</v>
      </c>
      <c r="B24" s="442"/>
      <c r="C24" s="81"/>
      <c r="G24" s="465" t="s">
        <v>160</v>
      </c>
      <c r="H24" s="465"/>
      <c r="I24" s="465"/>
      <c r="J24" s="602"/>
      <c r="K24" s="602"/>
      <c r="L24" s="602"/>
    </row>
    <row r="25" spans="1:12" s="2" customFormat="1" ht="12.75">
      <c r="A25" s="60"/>
      <c r="B25" s="82"/>
      <c r="C25" s="60"/>
      <c r="I25" s="82"/>
      <c r="J25" s="61"/>
      <c r="K25" s="437"/>
      <c r="L25" s="419"/>
    </row>
    <row r="26" spans="1:12" s="2" customFormat="1" ht="15">
      <c r="A26" s="60"/>
      <c r="B26" s="82"/>
      <c r="C26" s="83"/>
      <c r="I26" s="84"/>
      <c r="J26" s="603"/>
      <c r="K26" s="603"/>
      <c r="L26" s="603"/>
    </row>
    <row r="27" spans="1:12" s="2" customFormat="1" ht="12.75">
      <c r="A27" s="60"/>
      <c r="B27" s="82"/>
      <c r="C27" s="60"/>
      <c r="I27" s="82"/>
      <c r="J27" s="601" t="s">
        <v>161</v>
      </c>
      <c r="K27" s="601"/>
      <c r="L27" s="601"/>
    </row>
    <row r="28" spans="1:12" s="2" customFormat="1" ht="12.75">
      <c r="A28" s="60"/>
      <c r="B28" s="82"/>
      <c r="C28" s="60"/>
      <c r="I28" s="82"/>
      <c r="J28" s="119"/>
      <c r="K28" s="438"/>
      <c r="L28" s="439"/>
    </row>
    <row r="29" spans="1:12" s="2" customFormat="1" ht="15">
      <c r="A29" s="60"/>
      <c r="B29" s="82"/>
      <c r="C29" s="83"/>
      <c r="I29" s="84"/>
      <c r="J29" s="603"/>
      <c r="K29" s="603"/>
      <c r="L29" s="603"/>
    </row>
    <row r="30" spans="1:12" s="2" customFormat="1" ht="12.75">
      <c r="A30" s="60"/>
      <c r="B30" s="82"/>
      <c r="C30" s="60"/>
      <c r="I30" s="85"/>
      <c r="J30" s="476" t="s">
        <v>162</v>
      </c>
      <c r="K30" s="476"/>
      <c r="L30" s="476"/>
    </row>
    <row r="31" spans="1:7" s="7" customFormat="1" ht="12.75">
      <c r="A31" s="4"/>
      <c r="B31" s="4"/>
      <c r="C31" s="5"/>
      <c r="D31" s="5"/>
      <c r="E31" s="108"/>
      <c r="F31" s="108"/>
      <c r="G31" s="12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20:E23" name="Range1"/>
    <protectedRange password="CF7A" sqref="G24 J24:J27 A24:C30 I25:I30 K28 J29" name="Range1_1"/>
  </protectedRanges>
  <mergeCells count="21">
    <mergeCell ref="G24:I24"/>
    <mergeCell ref="J24:L24"/>
    <mergeCell ref="J26:L26"/>
    <mergeCell ref="J27:L27"/>
    <mergeCell ref="J29:L29"/>
    <mergeCell ref="J30:L30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  <mergeCell ref="A2:B2"/>
    <mergeCell ref="C2:L2"/>
    <mergeCell ref="C3:L3"/>
    <mergeCell ref="A5:L5"/>
    <mergeCell ref="A7:A8"/>
  </mergeCells>
  <printOptions horizontalCentered="1" verticalCentered="1"/>
  <pageMargins left="0.26" right="0.25" top="0.7480314960629921" bottom="0.42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="120" zoomScaleSheetLayoutView="120" zoomScalePageLayoutView="0" workbookViewId="0" topLeftCell="A8">
      <selection activeCell="K13" sqref="K13"/>
    </sheetView>
  </sheetViews>
  <sheetFormatPr defaultColWidth="9.140625" defaultRowHeight="12.75"/>
  <cols>
    <col min="1" max="1" width="5.28125" style="259" customWidth="1"/>
    <col min="2" max="2" width="12.00390625" style="259" customWidth="1"/>
    <col min="3" max="3" width="47.00390625" style="167" customWidth="1"/>
    <col min="4" max="4" width="6.57421875" style="167" customWidth="1"/>
    <col min="5" max="7" width="6.421875" style="167" customWidth="1"/>
    <col min="8" max="8" width="5.57421875" style="167" customWidth="1"/>
    <col min="9" max="10" width="9.00390625" style="167" customWidth="1"/>
    <col min="11" max="11" width="9.7109375" style="167" customWidth="1"/>
    <col min="12" max="12" width="11.00390625" style="167" customWidth="1"/>
    <col min="13" max="16384" width="9.140625" style="167" customWidth="1"/>
  </cols>
  <sheetData>
    <row r="1" spans="1:12" s="3" customFormat="1" ht="32.25" customHeight="1">
      <c r="A1" s="462" t="s">
        <v>141</v>
      </c>
      <c r="B1" s="462"/>
      <c r="C1" s="450" t="s">
        <v>142</v>
      </c>
      <c r="D1" s="450"/>
      <c r="E1" s="450"/>
      <c r="F1" s="450"/>
      <c r="G1" s="450"/>
      <c r="H1" s="450"/>
      <c r="I1" s="450"/>
      <c r="J1" s="450"/>
      <c r="K1" s="450"/>
      <c r="L1" s="450"/>
    </row>
    <row r="2" spans="1:12" s="3" customFormat="1" ht="15.75" customHeight="1">
      <c r="A2" s="462" t="s">
        <v>143</v>
      </c>
      <c r="B2" s="462"/>
      <c r="C2" s="450" t="s">
        <v>188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12" s="3" customFormat="1" ht="30.75" customHeight="1">
      <c r="A3" s="444"/>
      <c r="B3" s="444" t="s">
        <v>193</v>
      </c>
      <c r="C3" s="450" t="s">
        <v>239</v>
      </c>
      <c r="D3" s="450"/>
      <c r="E3" s="450"/>
      <c r="F3" s="450"/>
      <c r="G3" s="450"/>
      <c r="H3" s="450"/>
      <c r="I3" s="450"/>
      <c r="J3" s="450"/>
      <c r="K3" s="450"/>
      <c r="L3" s="450"/>
    </row>
    <row r="4" spans="1:12" ht="12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246" customFormat="1" ht="15.75">
      <c r="A5" s="497" t="s">
        <v>86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6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s="10" customFormat="1" ht="25.5" customHeight="1" thickBot="1" thickTop="1">
      <c r="A7" s="496" t="s">
        <v>145</v>
      </c>
      <c r="B7" s="496" t="s">
        <v>146</v>
      </c>
      <c r="C7" s="496" t="s">
        <v>147</v>
      </c>
      <c r="D7" s="496" t="s">
        <v>148</v>
      </c>
      <c r="E7" s="505" t="s">
        <v>243</v>
      </c>
      <c r="F7" s="505"/>
      <c r="G7" s="505"/>
      <c r="H7" s="507" t="s">
        <v>244</v>
      </c>
      <c r="I7" s="495" t="s">
        <v>150</v>
      </c>
      <c r="J7" s="495"/>
      <c r="K7" s="505" t="s">
        <v>149</v>
      </c>
      <c r="L7" s="506" t="s">
        <v>151</v>
      </c>
    </row>
    <row r="8" spans="1:12" s="11" customFormat="1" ht="14.25" thickBot="1" thickTop="1">
      <c r="A8" s="496"/>
      <c r="B8" s="496"/>
      <c r="C8" s="496"/>
      <c r="D8" s="496"/>
      <c r="E8" s="448" t="s">
        <v>5</v>
      </c>
      <c r="F8" s="448" t="s">
        <v>6</v>
      </c>
      <c r="G8" s="448" t="s">
        <v>7</v>
      </c>
      <c r="H8" s="508"/>
      <c r="I8" s="446" t="s">
        <v>242</v>
      </c>
      <c r="J8" s="446" t="s">
        <v>241</v>
      </c>
      <c r="K8" s="505"/>
      <c r="L8" s="506"/>
    </row>
    <row r="9" spans="1:12" ht="14.25" thickBot="1" thickTop="1">
      <c r="A9" s="247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</row>
    <row r="10" spans="1:2" s="249" customFormat="1" ht="7.5" thickTop="1">
      <c r="A10" s="248"/>
      <c r="B10" s="248"/>
    </row>
    <row r="11" spans="1:7" s="7" customFormat="1" ht="12.75">
      <c r="A11" s="255"/>
      <c r="B11" s="255"/>
      <c r="C11" s="577" t="s">
        <v>11</v>
      </c>
      <c r="D11" s="255"/>
      <c r="E11" s="576"/>
      <c r="F11" s="576"/>
      <c r="G11" s="576"/>
    </row>
    <row r="12" spans="1:12" ht="12.75">
      <c r="A12" s="252">
        <v>1</v>
      </c>
      <c r="B12" s="407"/>
      <c r="C12" s="253" t="s">
        <v>84</v>
      </c>
      <c r="D12" s="252" t="s">
        <v>13</v>
      </c>
      <c r="E12" s="253"/>
      <c r="F12" s="253"/>
      <c r="G12" s="253"/>
      <c r="H12" s="253"/>
      <c r="I12" s="253"/>
      <c r="J12" s="161">
        <v>3</v>
      </c>
      <c r="K12" s="408"/>
      <c r="L12" s="161">
        <f>J12*K12</f>
        <v>0</v>
      </c>
    </row>
    <row r="13" spans="1:12" ht="12.75">
      <c r="A13" s="252">
        <v>2</v>
      </c>
      <c r="B13" s="599" t="s">
        <v>123</v>
      </c>
      <c r="C13" s="253" t="s">
        <v>387</v>
      </c>
      <c r="D13" s="252" t="s">
        <v>13</v>
      </c>
      <c r="E13" s="253"/>
      <c r="F13" s="253"/>
      <c r="G13" s="253"/>
      <c r="H13" s="253"/>
      <c r="I13" s="253"/>
      <c r="J13" s="161">
        <v>1</v>
      </c>
      <c r="K13" s="664">
        <f>ПКС_1!G39</f>
        <v>0</v>
      </c>
      <c r="L13" s="161">
        <f>J13*K13</f>
        <v>0</v>
      </c>
    </row>
    <row r="14" spans="1:12" ht="12.75">
      <c r="A14" s="252">
        <v>3</v>
      </c>
      <c r="B14" s="407"/>
      <c r="C14" s="253" t="s">
        <v>388</v>
      </c>
      <c r="D14" s="252" t="s">
        <v>13</v>
      </c>
      <c r="E14" s="253"/>
      <c r="F14" s="253"/>
      <c r="G14" s="253"/>
      <c r="H14" s="253"/>
      <c r="I14" s="253"/>
      <c r="J14" s="161">
        <v>1</v>
      </c>
      <c r="K14" s="408"/>
      <c r="L14" s="161">
        <f>J14*K14</f>
        <v>0</v>
      </c>
    </row>
    <row r="15" spans="1:12" ht="12.75">
      <c r="A15" s="252">
        <v>4</v>
      </c>
      <c r="B15" s="407"/>
      <c r="C15" s="253" t="s">
        <v>85</v>
      </c>
      <c r="D15" s="252" t="s">
        <v>13</v>
      </c>
      <c r="E15" s="253"/>
      <c r="F15" s="253"/>
      <c r="G15" s="253"/>
      <c r="H15" s="253"/>
      <c r="I15" s="253"/>
      <c r="J15" s="161">
        <v>2</v>
      </c>
      <c r="K15" s="408"/>
      <c r="L15" s="161">
        <f>J15*K15</f>
        <v>0</v>
      </c>
    </row>
    <row r="16" spans="1:12" ht="12.75">
      <c r="A16" s="252">
        <v>5</v>
      </c>
      <c r="B16" s="407"/>
      <c r="C16" s="253" t="s">
        <v>389</v>
      </c>
      <c r="D16" s="252" t="s">
        <v>13</v>
      </c>
      <c r="E16" s="253"/>
      <c r="F16" s="253"/>
      <c r="G16" s="253"/>
      <c r="H16" s="253"/>
      <c r="I16" s="253"/>
      <c r="J16" s="161">
        <v>3</v>
      </c>
      <c r="K16" s="408"/>
      <c r="L16" s="161">
        <f>J16*K16</f>
        <v>0</v>
      </c>
    </row>
    <row r="17" spans="1:12" ht="12.75">
      <c r="A17" s="252">
        <v>6</v>
      </c>
      <c r="B17" s="407"/>
      <c r="C17" s="253" t="s">
        <v>87</v>
      </c>
      <c r="D17" s="252" t="s">
        <v>13</v>
      </c>
      <c r="E17" s="253"/>
      <c r="F17" s="253"/>
      <c r="G17" s="253"/>
      <c r="H17" s="253"/>
      <c r="I17" s="253"/>
      <c r="J17" s="161">
        <v>1</v>
      </c>
      <c r="K17" s="408"/>
      <c r="L17" s="161">
        <f>J17*K17</f>
        <v>0</v>
      </c>
    </row>
    <row r="18" spans="4:12" ht="13.5" thickBot="1">
      <c r="D18" s="259"/>
      <c r="J18" s="373"/>
      <c r="K18" s="373"/>
      <c r="L18" s="260"/>
    </row>
    <row r="19" spans="4:12" ht="13.5" thickBot="1">
      <c r="D19" s="259"/>
      <c r="J19" s="373"/>
      <c r="K19" s="370" t="s">
        <v>24</v>
      </c>
      <c r="L19" s="406">
        <f>SUM(L12:L17)</f>
        <v>0</v>
      </c>
    </row>
    <row r="20" spans="1:10" s="51" customFormat="1" ht="15.75">
      <c r="A20" s="45"/>
      <c r="B20" s="88" t="s">
        <v>157</v>
      </c>
      <c r="C20" s="79" t="s">
        <v>158</v>
      </c>
      <c r="D20" s="80"/>
      <c r="E20" s="114"/>
      <c r="F20" s="114"/>
      <c r="G20" s="115"/>
      <c r="H20" s="49"/>
      <c r="I20" s="597"/>
      <c r="J20" s="49"/>
    </row>
    <row r="21" spans="1:10" s="57" customFormat="1" ht="15">
      <c r="A21" s="52"/>
      <c r="B21" s="52"/>
      <c r="C21" s="52"/>
      <c r="D21" s="52"/>
      <c r="E21" s="116"/>
      <c r="F21" s="116"/>
      <c r="G21" s="117"/>
      <c r="H21" s="55"/>
      <c r="I21" s="598"/>
      <c r="J21" s="55"/>
    </row>
    <row r="22" spans="1:10" s="57" customFormat="1" ht="15" customHeight="1">
      <c r="A22" s="52"/>
      <c r="B22" s="52"/>
      <c r="C22" s="52"/>
      <c r="D22" s="52"/>
      <c r="E22" s="116"/>
      <c r="F22" s="116"/>
      <c r="G22" s="117"/>
      <c r="H22" s="55"/>
      <c r="I22" s="598"/>
      <c r="J22" s="55"/>
    </row>
    <row r="23" spans="1:10" s="57" customFormat="1" ht="15">
      <c r="A23" s="52"/>
      <c r="B23" s="52"/>
      <c r="C23" s="52"/>
      <c r="D23" s="52"/>
      <c r="E23" s="116"/>
      <c r="F23" s="116"/>
      <c r="G23" s="117"/>
      <c r="H23" s="55"/>
      <c r="I23" s="598"/>
      <c r="J23" s="55"/>
    </row>
    <row r="24" spans="1:12" s="2" customFormat="1" ht="15">
      <c r="A24" s="58" t="s">
        <v>159</v>
      </c>
      <c r="B24" s="442"/>
      <c r="C24" s="81"/>
      <c r="G24" s="465" t="s">
        <v>160</v>
      </c>
      <c r="H24" s="465"/>
      <c r="I24" s="465"/>
      <c r="J24" s="602"/>
      <c r="K24" s="602"/>
      <c r="L24" s="602"/>
    </row>
    <row r="25" spans="1:12" s="2" customFormat="1" ht="12.75">
      <c r="A25" s="60"/>
      <c r="B25" s="82"/>
      <c r="C25" s="60"/>
      <c r="I25" s="82"/>
      <c r="J25" s="61"/>
      <c r="K25" s="437"/>
      <c r="L25" s="419"/>
    </row>
    <row r="26" spans="1:12" s="2" customFormat="1" ht="15">
      <c r="A26" s="60"/>
      <c r="B26" s="82"/>
      <c r="C26" s="83"/>
      <c r="I26" s="84"/>
      <c r="J26" s="603"/>
      <c r="K26" s="603"/>
      <c r="L26" s="603"/>
    </row>
    <row r="27" spans="1:12" s="2" customFormat="1" ht="12.75">
      <c r="A27" s="60"/>
      <c r="B27" s="82"/>
      <c r="C27" s="60"/>
      <c r="I27" s="82"/>
      <c r="J27" s="601" t="s">
        <v>161</v>
      </c>
      <c r="K27" s="601"/>
      <c r="L27" s="601"/>
    </row>
    <row r="28" spans="1:12" s="2" customFormat="1" ht="12.75">
      <c r="A28" s="60"/>
      <c r="B28" s="82"/>
      <c r="C28" s="60"/>
      <c r="I28" s="82"/>
      <c r="J28" s="119"/>
      <c r="K28" s="438"/>
      <c r="L28" s="439"/>
    </row>
    <row r="29" spans="1:12" s="2" customFormat="1" ht="15">
      <c r="A29" s="60"/>
      <c r="B29" s="82"/>
      <c r="C29" s="83"/>
      <c r="I29" s="84"/>
      <c r="J29" s="603"/>
      <c r="K29" s="603"/>
      <c r="L29" s="603"/>
    </row>
    <row r="30" spans="1:12" s="2" customFormat="1" ht="12.75">
      <c r="A30" s="60"/>
      <c r="B30" s="82"/>
      <c r="C30" s="60"/>
      <c r="I30" s="85"/>
      <c r="J30" s="476" t="s">
        <v>162</v>
      </c>
      <c r="K30" s="476"/>
      <c r="L30" s="476"/>
    </row>
    <row r="31" spans="1:7" s="7" customFormat="1" ht="12.75">
      <c r="A31" s="4"/>
      <c r="B31" s="4"/>
      <c r="C31" s="5"/>
      <c r="D31" s="5"/>
      <c r="E31" s="108"/>
      <c r="F31" s="108"/>
      <c r="G31" s="121"/>
    </row>
    <row r="32" spans="4:12" ht="12.75">
      <c r="D32" s="259"/>
      <c r="L32" s="260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G24 J24:J27 A20:C30 D20:E23 I25:I30 K28 J29" name="Range1"/>
  </protectedRanges>
  <mergeCells count="21">
    <mergeCell ref="G24:I24"/>
    <mergeCell ref="J24:L24"/>
    <mergeCell ref="J26:L26"/>
    <mergeCell ref="J29:L29"/>
    <mergeCell ref="J27:L27"/>
    <mergeCell ref="J30:L30"/>
    <mergeCell ref="B7:B8"/>
    <mergeCell ref="C7:C8"/>
    <mergeCell ref="D7:D8"/>
    <mergeCell ref="E7:G7"/>
    <mergeCell ref="H7:H8"/>
    <mergeCell ref="A1:B1"/>
    <mergeCell ref="C1:L1"/>
    <mergeCell ref="I7:J7"/>
    <mergeCell ref="K7:K8"/>
    <mergeCell ref="L7:L8"/>
    <mergeCell ref="A2:B2"/>
    <mergeCell ref="C2:L2"/>
    <mergeCell ref="C3:L3"/>
    <mergeCell ref="A5:L5"/>
    <mergeCell ref="A7:A8"/>
  </mergeCells>
  <printOptions horizontalCentered="1" verticalCentered="1"/>
  <pageMargins left="0.21" right="0.24" top="0.7480314960629921" bottom="0.5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Pencho</dc:creator>
  <cp:keywords/>
  <dc:description/>
  <cp:lastModifiedBy>User</cp:lastModifiedBy>
  <cp:lastPrinted>2018-05-30T12:46:36Z</cp:lastPrinted>
  <dcterms:created xsi:type="dcterms:W3CDTF">2003-11-23T20:38:56Z</dcterms:created>
  <dcterms:modified xsi:type="dcterms:W3CDTF">2018-06-02T20:40:09Z</dcterms:modified>
  <cp:category/>
  <cp:version/>
  <cp:contentType/>
  <cp:contentStatus/>
</cp:coreProperties>
</file>